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rfolk.gov.uk\nccdfs1\WEBCONTENT_DROP\Third River Crossing\01_FINAL Submitted to DfT\2. Appendices\"/>
    </mc:Choice>
  </mc:AlternateContent>
  <xr:revisionPtr revIDLastSave="0" documentId="13_ncr:1_{7CD5024A-1562-4A8E-B402-00B51FEBF353}" xr6:coauthVersionLast="45" xr6:coauthVersionMax="45" xr10:uidLastSave="{00000000-0000-0000-0000-000000000000}"/>
  <bookViews>
    <workbookView xWindow="28680" yWindow="-120" windowWidth="29040" windowHeight="15840" xr2:uid="{4D019DB8-FE51-46AD-AC0C-C21A8F2ACA99}"/>
  </bookViews>
  <sheets>
    <sheet name="Proforma" sheetId="1" r:id="rId1"/>
  </sheets>
  <externalReferences>
    <externalReference r:id="rId2"/>
  </externalReferences>
  <definedNames>
    <definedName name="_xlnm.Print_Area" localSheetId="0">Proforma!$A$1:$K$25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1" l="1"/>
  <c r="F16" i="1"/>
  <c r="E16" i="1"/>
  <c r="D16" i="1"/>
  <c r="C16" i="1"/>
  <c r="G15" i="1"/>
  <c r="F15" i="1"/>
  <c r="E15" i="1"/>
  <c r="D15" i="1"/>
  <c r="C15" i="1"/>
  <c r="G14" i="1"/>
  <c r="F14" i="1"/>
  <c r="E14" i="1"/>
  <c r="D14" i="1"/>
  <c r="C14" i="1"/>
  <c r="G13" i="1"/>
  <c r="F13" i="1"/>
  <c r="E13" i="1"/>
  <c r="D13" i="1"/>
  <c r="C13" i="1"/>
  <c r="G12" i="1"/>
  <c r="F12" i="1"/>
  <c r="E12" i="1"/>
  <c r="D12" i="1"/>
  <c r="C12" i="1"/>
  <c r="G11" i="1"/>
  <c r="F11" i="1"/>
  <c r="E11" i="1"/>
  <c r="D11" i="1"/>
  <c r="C11" i="1"/>
  <c r="G10" i="1"/>
  <c r="F10" i="1"/>
  <c r="E10" i="1"/>
  <c r="E24" i="1" s="1"/>
  <c r="E26" i="1" s="1"/>
  <c r="D10" i="1"/>
  <c r="C10" i="1"/>
  <c r="J7" i="1"/>
  <c r="M6" i="1"/>
  <c r="J6" i="1"/>
  <c r="J4" i="1"/>
  <c r="G24" i="1" l="1"/>
  <c r="G26" i="1" s="1"/>
  <c r="D24" i="1"/>
  <c r="D26" i="1" s="1"/>
  <c r="F24" i="1"/>
  <c r="F26" i="1" s="1"/>
  <c r="C24" i="1"/>
  <c r="C26" i="1" s="1"/>
  <c r="I26" i="1" l="1"/>
</calcChain>
</file>

<file path=xl/sharedStrings.xml><?xml version="1.0" encoding="utf-8"?>
<sst xmlns="http://schemas.openxmlformats.org/spreadsheetml/2006/main" count="32" uniqueCount="29">
  <si>
    <t>Appraisal Cost Proforma Summary Sheet</t>
  </si>
  <si>
    <t>Assumptions:</t>
  </si>
  <si>
    <t>Price Year Base 
(Earliest - 1998)</t>
  </si>
  <si>
    <t>Investment cost optimism bias (%)</t>
  </si>
  <si>
    <t>QRA P(90) (total) - Outturn</t>
  </si>
  <si>
    <t>£,000's</t>
  </si>
  <si>
    <t>Note: Promoters are requested to enter the price year base they are using into the above</t>
  </si>
  <si>
    <t>Operating cost optimism bias (%)</t>
  </si>
  <si>
    <t>QRA P(50) (total)</t>
  </si>
  <si>
    <t>N/A</t>
  </si>
  <si>
    <t>Design Year Operating Cost (usually 15 years from opening year)</t>
  </si>
  <si>
    <t>COST BREAKDOWN:</t>
  </si>
  <si>
    <t>All values in £,000's (thousands)</t>
  </si>
  <si>
    <t>Operating Cost (all years total) - Outturn</t>
  </si>
  <si>
    <t>CAPEX at Base Cost</t>
  </si>
  <si>
    <t>CAPEX at real</t>
  </si>
  <si>
    <t>CAPEX with risk at Real</t>
  </si>
  <si>
    <t>CAPEX Real (with OB)</t>
  </si>
  <si>
    <t xml:space="preserve">CAPEX - Real, OB, defl, disc, MP of MRN and Local Contribution </t>
  </si>
  <si>
    <t>Calendar Year</t>
  </si>
  <si>
    <t>Investment Cost (in price year base in cell C3, excluding risk)</t>
  </si>
  <si>
    <t>Cost including real cost inflation (Base Cost)</t>
  </si>
  <si>
    <t>Risk adjusted cost using QRA P (mean)</t>
  </si>
  <si>
    <t>Risk adjusted cost including Optimism Bias</t>
  </si>
  <si>
    <t>Risk adjusted cost including OB deflated and discounted to 2010 Market Prices</t>
  </si>
  <si>
    <t>Totals for remaining appraisal years:</t>
  </si>
  <si>
    <t>Totals:</t>
  </si>
  <si>
    <t>Table above shows both public and private sector costs</t>
  </si>
  <si>
    <t>Land cost has been included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</si>
</sst>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6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" fontId="6" fillId="0" borderId="0" applyFont="0" applyFill="0" applyBorder="0" applyAlignment="0" applyProtection="0"/>
    <xf numFmtId="0" fontId="1" fillId="0" borderId="0"/>
    <xf numFmtId="0" fontId="8" fillId="3" borderId="0" applyNumberFormat="0" applyBorder="0" applyAlignment="0" applyProtection="0"/>
  </cellStyleXfs>
  <cellXfs count="22">
    <xf numFmtId="0" fontId="0" fillId="0" borderId="0" xfId="0"/>
    <xf numFmtId="0" fontId="2" fillId="0" borderId="0" xfId="2" applyFont="1" applyAlignment="1">
      <alignment horizontal="left" vertical="center" wrapText="1"/>
    </xf>
    <xf numFmtId="0" fontId="1" fillId="0" borderId="0" xfId="2"/>
    <xf numFmtId="0" fontId="3" fillId="0" borderId="0" xfId="2" applyFont="1" applyAlignment="1">
      <alignment horizontal="left" vertical="top" wrapText="1"/>
    </xf>
    <xf numFmtId="0" fontId="1" fillId="2" borderId="1" xfId="2" applyFill="1" applyBorder="1" applyAlignment="1">
      <alignment vertical="top" wrapText="1"/>
    </xf>
    <xf numFmtId="0" fontId="1" fillId="0" borderId="2" xfId="2" applyBorder="1" applyAlignment="1" applyProtection="1">
      <alignment horizontal="left" vertical="top"/>
      <protection locked="0"/>
    </xf>
    <xf numFmtId="0" fontId="1" fillId="0" borderId="3" xfId="2" applyBorder="1"/>
    <xf numFmtId="0" fontId="1" fillId="2" borderId="2" xfId="2" applyFill="1" applyBorder="1" applyAlignment="1">
      <alignment horizontal="left" vertical="top" wrapText="1"/>
    </xf>
    <xf numFmtId="3" fontId="1" fillId="0" borderId="2" xfId="2" applyNumberFormat="1" applyBorder="1" applyAlignment="1" applyProtection="1">
      <alignment horizontal="center"/>
      <protection locked="0"/>
    </xf>
    <xf numFmtId="164" fontId="1" fillId="0" borderId="2" xfId="2" applyNumberFormat="1" applyBorder="1" applyAlignment="1">
      <alignment horizontal="center"/>
    </xf>
    <xf numFmtId="0" fontId="3" fillId="0" borderId="4" xfId="2" applyFont="1" applyBorder="1" applyAlignment="1">
      <alignment horizontal="left" vertical="top" wrapText="1"/>
    </xf>
    <xf numFmtId="0" fontId="3" fillId="0" borderId="4" xfId="2" applyFont="1" applyBorder="1"/>
    <xf numFmtId="0" fontId="3" fillId="0" borderId="0" xfId="2" applyFont="1"/>
    <xf numFmtId="0" fontId="4" fillId="0" borderId="0" xfId="2" applyFont="1"/>
    <xf numFmtId="0" fontId="5" fillId="0" borderId="0" xfId="2" applyFont="1" applyAlignment="1">
      <alignment wrapText="1"/>
    </xf>
    <xf numFmtId="0" fontId="7" fillId="0" borderId="5" xfId="1" applyNumberFormat="1" applyFont="1" applyBorder="1" applyAlignment="1">
      <alignment wrapText="1"/>
    </xf>
    <xf numFmtId="0" fontId="1" fillId="0" borderId="2" xfId="2" applyBorder="1" applyAlignment="1" applyProtection="1">
      <alignment horizontal="center"/>
      <protection locked="0"/>
    </xf>
    <xf numFmtId="0" fontId="2" fillId="0" borderId="0" xfId="2" applyFont="1" applyAlignment="1">
      <alignment horizontal="left" vertical="center"/>
    </xf>
    <xf numFmtId="0" fontId="3" fillId="0" borderId="0" xfId="2" applyFont="1" applyAlignment="1">
      <alignment horizontal="left" vertical="center"/>
    </xf>
    <xf numFmtId="0" fontId="8" fillId="3" borderId="1" xfId="3" applyBorder="1" applyAlignment="1">
      <alignment horizontal="center"/>
    </xf>
    <xf numFmtId="0" fontId="8" fillId="3" borderId="2" xfId="3" applyBorder="1" applyAlignment="1">
      <alignment horizontal="center"/>
    </xf>
    <xf numFmtId="0" fontId="8" fillId="3" borderId="6" xfId="3" applyBorder="1" applyAlignment="1">
      <alignment horizontal="center"/>
    </xf>
  </cellXfs>
  <cellStyles count="4">
    <cellStyle name="Comma" xfId="1" builtinId="3"/>
    <cellStyle name="Good" xfId="3" builtinId="26"/>
    <cellStyle name="Normal" xfId="0" builtinId="0"/>
    <cellStyle name="Normal 3 2" xfId="2" xr:uid="{E331D509-407E-48AE-987F-24923A3DC526}"/>
  </cellStyles>
  <dxfs count="6">
    <dxf>
      <font>
        <color rgb="FF00FF00"/>
      </font>
      <fill>
        <patternFill>
          <fgColor indexed="64"/>
          <bgColor rgb="FF00FF00"/>
        </patternFill>
      </fill>
    </dxf>
    <dxf>
      <font>
        <color rgb="FF00FF00"/>
      </font>
      <fill>
        <patternFill>
          <fgColor indexed="64"/>
          <bgColor rgb="FF00FF00"/>
        </patternFill>
      </fill>
    </dxf>
    <dxf>
      <font>
        <color rgb="FF00FF00"/>
      </font>
      <fill>
        <patternFill>
          <fgColor indexed="64"/>
          <bgColor rgb="FF00FF00"/>
        </patternFill>
      </fill>
    </dxf>
    <dxf>
      <font>
        <color rgb="FF00FF00"/>
      </font>
      <fill>
        <patternFill>
          <fgColor indexed="64"/>
          <bgColor rgb="FF00FF00"/>
        </patternFill>
      </fill>
    </dxf>
    <dxf>
      <font>
        <color rgb="FF00FF00"/>
      </font>
      <fill>
        <patternFill>
          <fgColor indexed="64"/>
          <bgColor rgb="FF00FF00"/>
        </patternFill>
      </fill>
    </dxf>
    <dxf>
      <font>
        <color rgb="FF00FF00"/>
      </font>
      <fill>
        <patternFill>
          <fgColor indexed="64"/>
          <bgColor rgb="FF00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.wspgroup.com\central%20data\Projects\700398xx\70039894%20-%20Long%20Stratton%20Bypass\02%20WIP\Economic%20Appraisal\Models%20for%20Submission\Appendix%20X%20-%20Long%20Stratton%20Economic%20Model%20FINAL_Option_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P Title"/>
      <sheetName val="Key"/>
      <sheetName val="Check"/>
      <sheetName val="Inputs&gt;&gt;"/>
      <sheetName val="Input Checklist"/>
      <sheetName val="InpC"/>
      <sheetName val="InpR"/>
      <sheetName val="Calculations&gt;&gt;"/>
      <sheetName val="Time &amp; Flags"/>
      <sheetName val="Level 1 Impacts"/>
      <sheetName val="Escalation and Factor"/>
      <sheetName val="Level 2"/>
      <sheetName val="LVU"/>
      <sheetName val="Level 3 Impact"/>
      <sheetName val="Scheme Costs - MRN"/>
      <sheetName val="Scheme Costs - Local Contr"/>
      <sheetName val="Scheme Costs - O&amp;M"/>
      <sheetName val="Results&gt;&gt;"/>
      <sheetName val="BCR"/>
      <sheetName val="Switching Value (Level 2)"/>
      <sheetName val="Scheme costs | base -&gt;outturn"/>
      <sheetName val="Offline calcs&gt;&gt;"/>
      <sheetName val="Scheme Costs Base RK (NCC)"/>
      <sheetName val="OM 2020"/>
      <sheetName val="Amenity Values"/>
      <sheetName val="Tables&gt;&gt;"/>
      <sheetName val="TEE table"/>
      <sheetName val="PA Table"/>
      <sheetName val="AMCB Table"/>
      <sheetName val="Additional Tables - Econ Case"/>
      <sheetName val="Cost Note tables"/>
      <sheetName val="Infor for Pro-Forma"/>
      <sheetName val="Proforma"/>
      <sheetName val="LVU Sensitivity Testing&gt;&gt;"/>
      <sheetName val="LVU Sensitivity"/>
      <sheetName val="Financial Case&gt;&gt;"/>
      <sheetName val="Financial Case (2020)"/>
    </sheetNames>
    <sheetDataSet>
      <sheetData sheetId="0"/>
      <sheetData sheetId="1"/>
      <sheetData sheetId="2"/>
      <sheetData sheetId="3"/>
      <sheetData sheetId="4"/>
      <sheetData sheetId="5"/>
      <sheetData sheetId="6">
        <row r="23">
          <cell r="I23">
            <v>7079296.0398001317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74">
          <cell r="K74">
            <v>2010</v>
          </cell>
          <cell r="L74">
            <v>2011</v>
          </cell>
          <cell r="M74">
            <v>2012</v>
          </cell>
          <cell r="N74">
            <v>2013</v>
          </cell>
          <cell r="O74">
            <v>2014</v>
          </cell>
          <cell r="P74">
            <v>2015</v>
          </cell>
          <cell r="Q74">
            <v>2016</v>
          </cell>
          <cell r="R74">
            <v>2017</v>
          </cell>
          <cell r="S74">
            <v>2018</v>
          </cell>
          <cell r="T74">
            <v>2019</v>
          </cell>
          <cell r="U74">
            <v>2020</v>
          </cell>
          <cell r="V74">
            <v>2021</v>
          </cell>
          <cell r="W74">
            <v>2022</v>
          </cell>
          <cell r="X74">
            <v>2023</v>
          </cell>
          <cell r="Y74">
            <v>2024</v>
          </cell>
          <cell r="Z74">
            <v>2025</v>
          </cell>
          <cell r="AA74">
            <v>2026</v>
          </cell>
          <cell r="AB74">
            <v>2027</v>
          </cell>
          <cell r="AC74">
            <v>2028</v>
          </cell>
          <cell r="AD74">
            <v>2029</v>
          </cell>
          <cell r="AE74">
            <v>2030</v>
          </cell>
          <cell r="AF74">
            <v>2031</v>
          </cell>
          <cell r="AG74">
            <v>2032</v>
          </cell>
          <cell r="AH74">
            <v>2033</v>
          </cell>
          <cell r="AI74">
            <v>2034</v>
          </cell>
          <cell r="AJ74">
            <v>2035</v>
          </cell>
          <cell r="AK74">
            <v>2036</v>
          </cell>
          <cell r="AL74">
            <v>2037</v>
          </cell>
          <cell r="AM74">
            <v>2038</v>
          </cell>
          <cell r="AN74">
            <v>2039</v>
          </cell>
          <cell r="AO74">
            <v>2040</v>
          </cell>
          <cell r="AP74">
            <v>2041</v>
          </cell>
          <cell r="AQ74">
            <v>2042</v>
          </cell>
          <cell r="AR74">
            <v>2043</v>
          </cell>
          <cell r="AS74">
            <v>2044</v>
          </cell>
          <cell r="AT74">
            <v>2045</v>
          </cell>
          <cell r="AU74">
            <v>2046</v>
          </cell>
          <cell r="AV74">
            <v>2047</v>
          </cell>
          <cell r="AW74">
            <v>2048</v>
          </cell>
          <cell r="AX74">
            <v>2049</v>
          </cell>
          <cell r="AY74">
            <v>2050</v>
          </cell>
          <cell r="AZ74">
            <v>2051</v>
          </cell>
          <cell r="BA74">
            <v>2052</v>
          </cell>
          <cell r="BB74">
            <v>2053</v>
          </cell>
          <cell r="BC74">
            <v>2054</v>
          </cell>
          <cell r="BD74">
            <v>2055</v>
          </cell>
          <cell r="BE74">
            <v>2056</v>
          </cell>
          <cell r="BF74">
            <v>2057</v>
          </cell>
          <cell r="BG74">
            <v>2058</v>
          </cell>
          <cell r="BH74">
            <v>2059</v>
          </cell>
          <cell r="BI74">
            <v>2060</v>
          </cell>
          <cell r="BJ74">
            <v>2061</v>
          </cell>
          <cell r="BK74">
            <v>2062</v>
          </cell>
          <cell r="BL74">
            <v>2063</v>
          </cell>
          <cell r="BM74">
            <v>2064</v>
          </cell>
          <cell r="BN74">
            <v>2065</v>
          </cell>
          <cell r="BO74">
            <v>2066</v>
          </cell>
          <cell r="BP74">
            <v>2067</v>
          </cell>
          <cell r="BQ74">
            <v>2068</v>
          </cell>
          <cell r="BR74">
            <v>2069</v>
          </cell>
          <cell r="BS74">
            <v>2070</v>
          </cell>
          <cell r="BT74">
            <v>2071</v>
          </cell>
          <cell r="BU74">
            <v>2072</v>
          </cell>
          <cell r="BV74">
            <v>2073</v>
          </cell>
          <cell r="BW74">
            <v>2074</v>
          </cell>
          <cell r="BX74">
            <v>2075</v>
          </cell>
          <cell r="BY74">
            <v>2076</v>
          </cell>
          <cell r="BZ74">
            <v>2077</v>
          </cell>
          <cell r="CA74">
            <v>2078</v>
          </cell>
          <cell r="CB74">
            <v>2079</v>
          </cell>
          <cell r="CC74">
            <v>2080</v>
          </cell>
          <cell r="CD74">
            <v>2081</v>
          </cell>
          <cell r="CE74">
            <v>2082</v>
          </cell>
          <cell r="CF74">
            <v>2083</v>
          </cell>
          <cell r="CG74">
            <v>2084</v>
          </cell>
          <cell r="CH74">
            <v>2085</v>
          </cell>
          <cell r="CI74">
            <v>2086</v>
          </cell>
          <cell r="CJ74">
            <v>2087</v>
          </cell>
          <cell r="CK74">
            <v>2088</v>
          </cell>
          <cell r="CL74">
            <v>2089</v>
          </cell>
          <cell r="CM74">
            <v>2090</v>
          </cell>
          <cell r="CN74">
            <v>2091</v>
          </cell>
          <cell r="CO74">
            <v>2092</v>
          </cell>
          <cell r="CP74">
            <v>2093</v>
          </cell>
          <cell r="CQ74">
            <v>2094</v>
          </cell>
          <cell r="CR74">
            <v>2095</v>
          </cell>
          <cell r="CS74">
            <v>2096</v>
          </cell>
          <cell r="CT74">
            <v>2097</v>
          </cell>
          <cell r="CU74">
            <v>2098</v>
          </cell>
          <cell r="CV74">
            <v>2099</v>
          </cell>
        </row>
        <row r="79">
          <cell r="I79">
            <v>28641437.532588892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1988717.0151238081</v>
          </cell>
          <cell r="W79">
            <v>3765740.8378702081</v>
          </cell>
          <cell r="X79">
            <v>8490453.8171498273</v>
          </cell>
          <cell r="Y79">
            <v>14396525.862445049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0">
          <cell r="K30">
            <v>2010</v>
          </cell>
          <cell r="L30">
            <v>2011</v>
          </cell>
          <cell r="M30">
            <v>2012</v>
          </cell>
          <cell r="N30">
            <v>2013</v>
          </cell>
          <cell r="O30">
            <v>2014</v>
          </cell>
          <cell r="P30">
            <v>2015</v>
          </cell>
          <cell r="Q30">
            <v>2016</v>
          </cell>
          <cell r="R30">
            <v>2017</v>
          </cell>
          <cell r="S30">
            <v>2018</v>
          </cell>
          <cell r="T30">
            <v>2019</v>
          </cell>
          <cell r="U30">
            <v>2020</v>
          </cell>
          <cell r="V30">
            <v>2021</v>
          </cell>
          <cell r="W30">
            <v>2022</v>
          </cell>
          <cell r="X30">
            <v>2023</v>
          </cell>
          <cell r="Y30">
            <v>2024</v>
          </cell>
          <cell r="Z30">
            <v>2025</v>
          </cell>
          <cell r="AA30">
            <v>2026</v>
          </cell>
          <cell r="AB30">
            <v>2027</v>
          </cell>
          <cell r="AC30">
            <v>2028</v>
          </cell>
          <cell r="AD30">
            <v>2029</v>
          </cell>
          <cell r="AE30">
            <v>2030</v>
          </cell>
          <cell r="AF30">
            <v>2031</v>
          </cell>
          <cell r="AG30">
            <v>2032</v>
          </cell>
          <cell r="AH30">
            <v>2033</v>
          </cell>
          <cell r="AI30">
            <v>2034</v>
          </cell>
          <cell r="AJ30">
            <v>2035</v>
          </cell>
          <cell r="AK30">
            <v>2036</v>
          </cell>
          <cell r="AL30">
            <v>2037</v>
          </cell>
          <cell r="AM30">
            <v>2038</v>
          </cell>
          <cell r="AN30">
            <v>2039</v>
          </cell>
          <cell r="AO30">
            <v>2040</v>
          </cell>
          <cell r="AP30">
            <v>2041</v>
          </cell>
          <cell r="AQ30">
            <v>2042</v>
          </cell>
          <cell r="AR30">
            <v>2043</v>
          </cell>
          <cell r="AS30">
            <v>2044</v>
          </cell>
          <cell r="AT30">
            <v>2045</v>
          </cell>
          <cell r="AU30">
            <v>2046</v>
          </cell>
          <cell r="AV30">
            <v>2047</v>
          </cell>
          <cell r="AW30">
            <v>2048</v>
          </cell>
          <cell r="AX30">
            <v>2049</v>
          </cell>
          <cell r="AY30">
            <v>2050</v>
          </cell>
          <cell r="AZ30">
            <v>2051</v>
          </cell>
          <cell r="BA30">
            <v>2052</v>
          </cell>
          <cell r="BB30">
            <v>2053</v>
          </cell>
          <cell r="BC30">
            <v>2054</v>
          </cell>
          <cell r="BD30">
            <v>2055</v>
          </cell>
          <cell r="BE30">
            <v>2056</v>
          </cell>
          <cell r="BF30">
            <v>2057</v>
          </cell>
          <cell r="BG30">
            <v>2058</v>
          </cell>
          <cell r="BH30">
            <v>2059</v>
          </cell>
          <cell r="BI30">
            <v>2060</v>
          </cell>
          <cell r="BJ30">
            <v>2061</v>
          </cell>
          <cell r="BK30">
            <v>2062</v>
          </cell>
          <cell r="BL30">
            <v>2063</v>
          </cell>
          <cell r="BM30">
            <v>2064</v>
          </cell>
          <cell r="BN30">
            <v>2065</v>
          </cell>
          <cell r="BO30">
            <v>2066</v>
          </cell>
          <cell r="BP30">
            <v>2067</v>
          </cell>
          <cell r="BQ30">
            <v>2068</v>
          </cell>
          <cell r="BR30">
            <v>2069</v>
          </cell>
          <cell r="BS30">
            <v>2070</v>
          </cell>
          <cell r="BT30">
            <v>2071</v>
          </cell>
          <cell r="BU30">
            <v>2072</v>
          </cell>
          <cell r="BV30">
            <v>2073</v>
          </cell>
          <cell r="BW30">
            <v>2074</v>
          </cell>
          <cell r="BX30">
            <v>2075</v>
          </cell>
          <cell r="BY30">
            <v>2076</v>
          </cell>
          <cell r="BZ30">
            <v>2077</v>
          </cell>
          <cell r="CA30">
            <v>2078</v>
          </cell>
          <cell r="CB30">
            <v>2079</v>
          </cell>
          <cell r="CC30">
            <v>2080</v>
          </cell>
          <cell r="CD30">
            <v>2081</v>
          </cell>
          <cell r="CE30">
            <v>2082</v>
          </cell>
          <cell r="CF30">
            <v>2083</v>
          </cell>
          <cell r="CG30">
            <v>2084</v>
          </cell>
          <cell r="CH30">
            <v>2085</v>
          </cell>
          <cell r="CI30">
            <v>2086</v>
          </cell>
          <cell r="CJ30">
            <v>2087</v>
          </cell>
          <cell r="CK30">
            <v>2088</v>
          </cell>
          <cell r="CL30">
            <v>2089</v>
          </cell>
          <cell r="CM30">
            <v>2090</v>
          </cell>
          <cell r="CN30">
            <v>2091</v>
          </cell>
          <cell r="CO30">
            <v>2092</v>
          </cell>
          <cell r="CP30">
            <v>2093</v>
          </cell>
          <cell r="CQ30">
            <v>2094</v>
          </cell>
          <cell r="CR30">
            <v>2095</v>
          </cell>
          <cell r="CS30">
            <v>2096</v>
          </cell>
          <cell r="CT30">
            <v>2097</v>
          </cell>
          <cell r="CU30">
            <v>2098</v>
          </cell>
          <cell r="CV30">
            <v>2099</v>
          </cell>
        </row>
        <row r="33">
          <cell r="I33">
            <v>28572043.953332916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1992159.4887061566</v>
          </cell>
          <cell r="W33">
            <v>3776618.1177977435</v>
          </cell>
          <cell r="X33">
            <v>8518993.5620804727</v>
          </cell>
          <cell r="Y33">
            <v>14284272.784748541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</row>
        <row r="37">
          <cell r="K37">
            <v>2010</v>
          </cell>
          <cell r="L37">
            <v>2011</v>
          </cell>
          <cell r="M37">
            <v>2012</v>
          </cell>
          <cell r="N37">
            <v>2013</v>
          </cell>
          <cell r="O37">
            <v>2014</v>
          </cell>
          <cell r="P37">
            <v>2015</v>
          </cell>
          <cell r="Q37">
            <v>2016</v>
          </cell>
          <cell r="R37">
            <v>2017</v>
          </cell>
          <cell r="S37">
            <v>2018</v>
          </cell>
          <cell r="T37">
            <v>2019</v>
          </cell>
          <cell r="U37">
            <v>2020</v>
          </cell>
          <cell r="V37">
            <v>2021</v>
          </cell>
          <cell r="W37">
            <v>2022</v>
          </cell>
          <cell r="X37">
            <v>2023</v>
          </cell>
          <cell r="Y37">
            <v>2024</v>
          </cell>
          <cell r="Z37">
            <v>2025</v>
          </cell>
          <cell r="AA37">
            <v>2026</v>
          </cell>
          <cell r="AB37">
            <v>2027</v>
          </cell>
          <cell r="AC37">
            <v>2028</v>
          </cell>
          <cell r="AD37">
            <v>2029</v>
          </cell>
          <cell r="AE37">
            <v>2030</v>
          </cell>
          <cell r="AF37">
            <v>2031</v>
          </cell>
          <cell r="AG37">
            <v>2032</v>
          </cell>
          <cell r="AH37">
            <v>2033</v>
          </cell>
          <cell r="AI37">
            <v>2034</v>
          </cell>
          <cell r="AJ37">
            <v>2035</v>
          </cell>
          <cell r="AK37">
            <v>2036</v>
          </cell>
          <cell r="AL37">
            <v>2037</v>
          </cell>
          <cell r="AM37">
            <v>2038</v>
          </cell>
          <cell r="AN37">
            <v>2039</v>
          </cell>
          <cell r="AO37">
            <v>2040</v>
          </cell>
          <cell r="AP37">
            <v>2041</v>
          </cell>
          <cell r="AQ37">
            <v>2042</v>
          </cell>
          <cell r="AR37">
            <v>2043</v>
          </cell>
          <cell r="AS37">
            <v>2044</v>
          </cell>
          <cell r="AT37">
            <v>2045</v>
          </cell>
          <cell r="AU37">
            <v>2046</v>
          </cell>
          <cell r="AV37">
            <v>2047</v>
          </cell>
          <cell r="AW37">
            <v>2048</v>
          </cell>
          <cell r="AX37">
            <v>2049</v>
          </cell>
          <cell r="AY37">
            <v>2050</v>
          </cell>
          <cell r="AZ37">
            <v>2051</v>
          </cell>
          <cell r="BA37">
            <v>2052</v>
          </cell>
          <cell r="BB37">
            <v>2053</v>
          </cell>
          <cell r="BC37">
            <v>2054</v>
          </cell>
          <cell r="BD37">
            <v>2055</v>
          </cell>
          <cell r="BE37">
            <v>2056</v>
          </cell>
          <cell r="BF37">
            <v>2057</v>
          </cell>
          <cell r="BG37">
            <v>2058</v>
          </cell>
          <cell r="BH37">
            <v>2059</v>
          </cell>
          <cell r="BI37">
            <v>2060</v>
          </cell>
          <cell r="BJ37">
            <v>2061</v>
          </cell>
          <cell r="BK37">
            <v>2062</v>
          </cell>
          <cell r="BL37">
            <v>2063</v>
          </cell>
          <cell r="BM37">
            <v>2064</v>
          </cell>
          <cell r="BN37">
            <v>2065</v>
          </cell>
          <cell r="BO37">
            <v>2066</v>
          </cell>
          <cell r="BP37">
            <v>2067</v>
          </cell>
          <cell r="BQ37">
            <v>2068</v>
          </cell>
          <cell r="BR37">
            <v>2069</v>
          </cell>
          <cell r="BS37">
            <v>2070</v>
          </cell>
          <cell r="BT37">
            <v>2071</v>
          </cell>
          <cell r="BU37">
            <v>2072</v>
          </cell>
          <cell r="BV37">
            <v>2073</v>
          </cell>
          <cell r="BW37">
            <v>2074</v>
          </cell>
          <cell r="BX37">
            <v>2075</v>
          </cell>
          <cell r="BY37">
            <v>2076</v>
          </cell>
          <cell r="BZ37">
            <v>2077</v>
          </cell>
          <cell r="CA37">
            <v>2078</v>
          </cell>
          <cell r="CB37">
            <v>2079</v>
          </cell>
          <cell r="CC37">
            <v>2080</v>
          </cell>
          <cell r="CD37">
            <v>2081</v>
          </cell>
          <cell r="CE37">
            <v>2082</v>
          </cell>
          <cell r="CF37">
            <v>2083</v>
          </cell>
          <cell r="CG37">
            <v>2084</v>
          </cell>
          <cell r="CH37">
            <v>2085</v>
          </cell>
          <cell r="CI37">
            <v>2086</v>
          </cell>
          <cell r="CJ37">
            <v>2087</v>
          </cell>
          <cell r="CK37">
            <v>2088</v>
          </cell>
          <cell r="CL37">
            <v>2089</v>
          </cell>
          <cell r="CM37">
            <v>2090</v>
          </cell>
          <cell r="CN37">
            <v>2091</v>
          </cell>
          <cell r="CO37">
            <v>2092</v>
          </cell>
          <cell r="CP37">
            <v>2093</v>
          </cell>
          <cell r="CQ37">
            <v>2094</v>
          </cell>
          <cell r="CR37">
            <v>2095</v>
          </cell>
          <cell r="CS37">
            <v>2096</v>
          </cell>
          <cell r="CT37">
            <v>2097</v>
          </cell>
          <cell r="CU37">
            <v>2098</v>
          </cell>
          <cell r="CV37">
            <v>2099</v>
          </cell>
        </row>
        <row r="41">
          <cell r="I41">
            <v>35174153.671363771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2452485.5172442752</v>
          </cell>
          <cell r="W41">
            <v>4649276.9733394869</v>
          </cell>
          <cell r="X41">
            <v>10487467.720804181</v>
          </cell>
          <cell r="Y41">
            <v>17584923.459975831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</row>
        <row r="59">
          <cell r="K59">
            <v>2010</v>
          </cell>
          <cell r="L59">
            <v>2011</v>
          </cell>
          <cell r="M59">
            <v>2012</v>
          </cell>
          <cell r="N59">
            <v>2013</v>
          </cell>
          <cell r="O59">
            <v>2014</v>
          </cell>
          <cell r="P59">
            <v>2015</v>
          </cell>
          <cell r="Q59">
            <v>2016</v>
          </cell>
          <cell r="R59">
            <v>2017</v>
          </cell>
          <cell r="S59">
            <v>2018</v>
          </cell>
          <cell r="T59">
            <v>2019</v>
          </cell>
          <cell r="U59">
            <v>2020</v>
          </cell>
          <cell r="V59">
            <v>2021</v>
          </cell>
          <cell r="W59">
            <v>2022</v>
          </cell>
          <cell r="X59">
            <v>2023</v>
          </cell>
          <cell r="Y59">
            <v>2024</v>
          </cell>
          <cell r="Z59">
            <v>2025</v>
          </cell>
          <cell r="AA59">
            <v>2026</v>
          </cell>
          <cell r="AB59">
            <v>2027</v>
          </cell>
          <cell r="AC59">
            <v>2028</v>
          </cell>
          <cell r="AD59">
            <v>2029</v>
          </cell>
          <cell r="AE59">
            <v>2030</v>
          </cell>
          <cell r="AF59">
            <v>2031</v>
          </cell>
          <cell r="AG59">
            <v>2032</v>
          </cell>
          <cell r="AH59">
            <v>2033</v>
          </cell>
          <cell r="AI59">
            <v>2034</v>
          </cell>
          <cell r="AJ59">
            <v>2035</v>
          </cell>
          <cell r="AK59">
            <v>2036</v>
          </cell>
          <cell r="AL59">
            <v>2037</v>
          </cell>
          <cell r="AM59">
            <v>2038</v>
          </cell>
          <cell r="AN59">
            <v>2039</v>
          </cell>
          <cell r="AO59">
            <v>2040</v>
          </cell>
          <cell r="AP59">
            <v>2041</v>
          </cell>
          <cell r="AQ59">
            <v>2042</v>
          </cell>
          <cell r="AR59">
            <v>2043</v>
          </cell>
          <cell r="AS59">
            <v>2044</v>
          </cell>
          <cell r="AT59">
            <v>2045</v>
          </cell>
          <cell r="AU59">
            <v>2046</v>
          </cell>
          <cell r="AV59">
            <v>2047</v>
          </cell>
          <cell r="AW59">
            <v>2048</v>
          </cell>
          <cell r="AX59">
            <v>2049</v>
          </cell>
          <cell r="AY59">
            <v>2050</v>
          </cell>
          <cell r="AZ59">
            <v>2051</v>
          </cell>
          <cell r="BA59">
            <v>2052</v>
          </cell>
          <cell r="BB59">
            <v>2053</v>
          </cell>
          <cell r="BC59">
            <v>2054</v>
          </cell>
          <cell r="BD59">
            <v>2055</v>
          </cell>
          <cell r="BE59">
            <v>2056</v>
          </cell>
          <cell r="BF59">
            <v>2057</v>
          </cell>
          <cell r="BG59">
            <v>2058</v>
          </cell>
          <cell r="BH59">
            <v>2059</v>
          </cell>
          <cell r="BI59">
            <v>2060</v>
          </cell>
          <cell r="BJ59">
            <v>2061</v>
          </cell>
          <cell r="BK59">
            <v>2062</v>
          </cell>
          <cell r="BL59">
            <v>2063</v>
          </cell>
          <cell r="BM59">
            <v>2064</v>
          </cell>
          <cell r="BN59">
            <v>2065</v>
          </cell>
          <cell r="BO59">
            <v>2066</v>
          </cell>
          <cell r="BP59">
            <v>2067</v>
          </cell>
          <cell r="BQ59">
            <v>2068</v>
          </cell>
          <cell r="BR59">
            <v>2069</v>
          </cell>
          <cell r="BS59">
            <v>2070</v>
          </cell>
          <cell r="BT59">
            <v>2071</v>
          </cell>
          <cell r="BU59">
            <v>2072</v>
          </cell>
          <cell r="BV59">
            <v>2073</v>
          </cell>
          <cell r="BW59">
            <v>2074</v>
          </cell>
          <cell r="BX59">
            <v>2075</v>
          </cell>
          <cell r="BY59">
            <v>2076</v>
          </cell>
          <cell r="BZ59">
            <v>2077</v>
          </cell>
          <cell r="CA59">
            <v>2078</v>
          </cell>
          <cell r="CB59">
            <v>2079</v>
          </cell>
          <cell r="CC59">
            <v>2080</v>
          </cell>
          <cell r="CD59">
            <v>2081</v>
          </cell>
          <cell r="CE59">
            <v>2082</v>
          </cell>
          <cell r="CF59">
            <v>2083</v>
          </cell>
          <cell r="CG59">
            <v>2084</v>
          </cell>
          <cell r="CH59">
            <v>2085</v>
          </cell>
          <cell r="CI59">
            <v>2086</v>
          </cell>
          <cell r="CJ59">
            <v>2087</v>
          </cell>
          <cell r="CK59">
            <v>2088</v>
          </cell>
          <cell r="CL59">
            <v>2089</v>
          </cell>
          <cell r="CM59">
            <v>2090</v>
          </cell>
          <cell r="CN59">
            <v>2091</v>
          </cell>
          <cell r="CO59">
            <v>2092</v>
          </cell>
          <cell r="CP59">
            <v>2093</v>
          </cell>
          <cell r="CQ59">
            <v>2094</v>
          </cell>
          <cell r="CR59">
            <v>2095</v>
          </cell>
          <cell r="CS59">
            <v>2096</v>
          </cell>
          <cell r="CT59">
            <v>2097</v>
          </cell>
          <cell r="CU59">
            <v>2098</v>
          </cell>
          <cell r="CV59">
            <v>2099</v>
          </cell>
        </row>
        <row r="62">
          <cell r="I62">
            <v>38839851.081801467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2709996.4965549237</v>
          </cell>
          <cell r="W62">
            <v>5109862.330484625</v>
          </cell>
          <cell r="X62">
            <v>11588651.83148862</v>
          </cell>
          <cell r="Y62">
            <v>19431340.423273295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</row>
        <row r="66">
          <cell r="K66">
            <v>2010</v>
          </cell>
          <cell r="L66">
            <v>2011</v>
          </cell>
          <cell r="M66">
            <v>2012</v>
          </cell>
          <cell r="N66">
            <v>2013</v>
          </cell>
          <cell r="O66">
            <v>2014</v>
          </cell>
          <cell r="P66">
            <v>2015</v>
          </cell>
          <cell r="Q66">
            <v>2016</v>
          </cell>
          <cell r="R66">
            <v>2017</v>
          </cell>
          <cell r="S66">
            <v>2018</v>
          </cell>
          <cell r="T66">
            <v>2019</v>
          </cell>
          <cell r="U66">
            <v>2020</v>
          </cell>
          <cell r="V66">
            <v>2021</v>
          </cell>
          <cell r="W66">
            <v>2022</v>
          </cell>
          <cell r="X66">
            <v>2023</v>
          </cell>
          <cell r="Y66">
            <v>2024</v>
          </cell>
          <cell r="Z66">
            <v>2025</v>
          </cell>
          <cell r="AA66">
            <v>2026</v>
          </cell>
          <cell r="AB66">
            <v>2027</v>
          </cell>
          <cell r="AC66">
            <v>2028</v>
          </cell>
          <cell r="AD66">
            <v>2029</v>
          </cell>
          <cell r="AE66">
            <v>2030</v>
          </cell>
          <cell r="AF66">
            <v>2031</v>
          </cell>
          <cell r="AG66">
            <v>2032</v>
          </cell>
          <cell r="AH66">
            <v>2033</v>
          </cell>
          <cell r="AI66">
            <v>2034</v>
          </cell>
          <cell r="AJ66">
            <v>2035</v>
          </cell>
          <cell r="AK66">
            <v>2036</v>
          </cell>
          <cell r="AL66">
            <v>2037</v>
          </cell>
          <cell r="AM66">
            <v>2038</v>
          </cell>
          <cell r="AN66">
            <v>2039</v>
          </cell>
          <cell r="AO66">
            <v>2040</v>
          </cell>
          <cell r="AP66">
            <v>2041</v>
          </cell>
          <cell r="AQ66">
            <v>2042</v>
          </cell>
          <cell r="AR66">
            <v>2043</v>
          </cell>
          <cell r="AS66">
            <v>2044</v>
          </cell>
          <cell r="AT66">
            <v>2045</v>
          </cell>
          <cell r="AU66">
            <v>2046</v>
          </cell>
          <cell r="AV66">
            <v>2047</v>
          </cell>
          <cell r="AW66">
            <v>2048</v>
          </cell>
          <cell r="AX66">
            <v>2049</v>
          </cell>
          <cell r="AY66">
            <v>2050</v>
          </cell>
          <cell r="AZ66">
            <v>2051</v>
          </cell>
          <cell r="BA66">
            <v>2052</v>
          </cell>
          <cell r="BB66">
            <v>2053</v>
          </cell>
          <cell r="BC66">
            <v>2054</v>
          </cell>
          <cell r="BD66">
            <v>2055</v>
          </cell>
          <cell r="BE66">
            <v>2056</v>
          </cell>
          <cell r="BF66">
            <v>2057</v>
          </cell>
          <cell r="BG66">
            <v>2058</v>
          </cell>
          <cell r="BH66">
            <v>2059</v>
          </cell>
          <cell r="BI66">
            <v>2060</v>
          </cell>
          <cell r="BJ66">
            <v>2061</v>
          </cell>
          <cell r="BK66">
            <v>2062</v>
          </cell>
          <cell r="BL66">
            <v>2063</v>
          </cell>
          <cell r="BM66">
            <v>2064</v>
          </cell>
          <cell r="BN66">
            <v>2065</v>
          </cell>
          <cell r="BO66">
            <v>2066</v>
          </cell>
          <cell r="BP66">
            <v>2067</v>
          </cell>
          <cell r="BQ66">
            <v>2068</v>
          </cell>
          <cell r="BR66">
            <v>2069</v>
          </cell>
          <cell r="BS66">
            <v>2070</v>
          </cell>
          <cell r="BT66">
            <v>2071</v>
          </cell>
          <cell r="BU66">
            <v>2072</v>
          </cell>
          <cell r="BV66">
            <v>2073</v>
          </cell>
          <cell r="BW66">
            <v>2074</v>
          </cell>
          <cell r="BX66">
            <v>2075</v>
          </cell>
          <cell r="BY66">
            <v>2076</v>
          </cell>
          <cell r="BZ66">
            <v>2077</v>
          </cell>
          <cell r="CA66">
            <v>2078</v>
          </cell>
          <cell r="CB66">
            <v>2079</v>
          </cell>
          <cell r="CC66">
            <v>2080</v>
          </cell>
          <cell r="CD66">
            <v>2081</v>
          </cell>
          <cell r="CE66">
            <v>2082</v>
          </cell>
          <cell r="CF66">
            <v>2083</v>
          </cell>
          <cell r="CG66">
            <v>2084</v>
          </cell>
          <cell r="CH66">
            <v>2085</v>
          </cell>
          <cell r="CI66">
            <v>2086</v>
          </cell>
          <cell r="CJ66">
            <v>2087</v>
          </cell>
          <cell r="CK66">
            <v>2088</v>
          </cell>
          <cell r="CL66">
            <v>2089</v>
          </cell>
          <cell r="CM66">
            <v>2090</v>
          </cell>
          <cell r="CN66">
            <v>2091</v>
          </cell>
          <cell r="CO66">
            <v>2092</v>
          </cell>
          <cell r="CP66">
            <v>2093</v>
          </cell>
          <cell r="CQ66">
            <v>2094</v>
          </cell>
          <cell r="CR66">
            <v>2095</v>
          </cell>
          <cell r="CS66">
            <v>2096</v>
          </cell>
          <cell r="CT66">
            <v>2097</v>
          </cell>
          <cell r="CU66">
            <v>2098</v>
          </cell>
          <cell r="CV66">
            <v>2099</v>
          </cell>
        </row>
        <row r="69">
          <cell r="I69">
            <v>24576322.629107699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1850503.5906233182</v>
          </cell>
          <cell r="W69">
            <v>3371242.959338625</v>
          </cell>
          <cell r="X69">
            <v>7387090.4764739806</v>
          </cell>
          <cell r="Y69">
            <v>11967485.602671776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</row>
        <row r="73">
          <cell r="K73">
            <v>2010</v>
          </cell>
          <cell r="L73">
            <v>2011</v>
          </cell>
          <cell r="M73">
            <v>2012</v>
          </cell>
          <cell r="N73">
            <v>2013</v>
          </cell>
          <cell r="O73">
            <v>2014</v>
          </cell>
          <cell r="P73">
            <v>2015</v>
          </cell>
          <cell r="Q73">
            <v>2016</v>
          </cell>
          <cell r="R73">
            <v>2017</v>
          </cell>
          <cell r="S73">
            <v>2018</v>
          </cell>
          <cell r="T73">
            <v>2019</v>
          </cell>
          <cell r="U73">
            <v>2020</v>
          </cell>
          <cell r="V73">
            <v>2021</v>
          </cell>
          <cell r="W73">
            <v>2022</v>
          </cell>
          <cell r="X73">
            <v>2023</v>
          </cell>
          <cell r="Y73">
            <v>2024</v>
          </cell>
          <cell r="Z73">
            <v>2025</v>
          </cell>
          <cell r="AA73">
            <v>2026</v>
          </cell>
          <cell r="AB73">
            <v>2027</v>
          </cell>
          <cell r="AC73">
            <v>2028</v>
          </cell>
          <cell r="AD73">
            <v>2029</v>
          </cell>
          <cell r="AE73">
            <v>2030</v>
          </cell>
          <cell r="AF73">
            <v>2031</v>
          </cell>
          <cell r="AG73">
            <v>2032</v>
          </cell>
          <cell r="AH73">
            <v>2033</v>
          </cell>
          <cell r="AI73">
            <v>2034</v>
          </cell>
          <cell r="AJ73">
            <v>2035</v>
          </cell>
          <cell r="AK73">
            <v>2036</v>
          </cell>
          <cell r="AL73">
            <v>2037</v>
          </cell>
          <cell r="AM73">
            <v>2038</v>
          </cell>
          <cell r="AN73">
            <v>2039</v>
          </cell>
          <cell r="AO73">
            <v>2040</v>
          </cell>
          <cell r="AP73">
            <v>2041</v>
          </cell>
          <cell r="AQ73">
            <v>2042</v>
          </cell>
          <cell r="AR73">
            <v>2043</v>
          </cell>
          <cell r="AS73">
            <v>2044</v>
          </cell>
          <cell r="AT73">
            <v>2045</v>
          </cell>
          <cell r="AU73">
            <v>2046</v>
          </cell>
          <cell r="AV73">
            <v>2047</v>
          </cell>
          <cell r="AW73">
            <v>2048</v>
          </cell>
          <cell r="AX73">
            <v>2049</v>
          </cell>
          <cell r="AY73">
            <v>2050</v>
          </cell>
          <cell r="AZ73">
            <v>2051</v>
          </cell>
          <cell r="BA73">
            <v>2052</v>
          </cell>
          <cell r="BB73">
            <v>2053</v>
          </cell>
          <cell r="BC73">
            <v>2054</v>
          </cell>
          <cell r="BD73">
            <v>2055</v>
          </cell>
          <cell r="BE73">
            <v>2056</v>
          </cell>
          <cell r="BF73">
            <v>2057</v>
          </cell>
          <cell r="BG73">
            <v>2058</v>
          </cell>
          <cell r="BH73">
            <v>2059</v>
          </cell>
          <cell r="BI73">
            <v>2060</v>
          </cell>
          <cell r="BJ73">
            <v>2061</v>
          </cell>
          <cell r="BK73">
            <v>2062</v>
          </cell>
          <cell r="BL73">
            <v>2063</v>
          </cell>
          <cell r="BM73">
            <v>2064</v>
          </cell>
          <cell r="BN73">
            <v>2065</v>
          </cell>
          <cell r="BO73">
            <v>2066</v>
          </cell>
          <cell r="BP73">
            <v>2067</v>
          </cell>
          <cell r="BQ73">
            <v>2068</v>
          </cell>
          <cell r="BR73">
            <v>2069</v>
          </cell>
          <cell r="BS73">
            <v>2070</v>
          </cell>
          <cell r="BT73">
            <v>2071</v>
          </cell>
          <cell r="BU73">
            <v>2072</v>
          </cell>
          <cell r="BV73">
            <v>2073</v>
          </cell>
          <cell r="BW73">
            <v>2074</v>
          </cell>
          <cell r="BX73">
            <v>2075</v>
          </cell>
          <cell r="BY73">
            <v>2076</v>
          </cell>
          <cell r="BZ73">
            <v>2077</v>
          </cell>
          <cell r="CA73">
            <v>2078</v>
          </cell>
          <cell r="CB73">
            <v>2079</v>
          </cell>
          <cell r="CC73">
            <v>2080</v>
          </cell>
          <cell r="CD73">
            <v>2081</v>
          </cell>
          <cell r="CE73">
            <v>2082</v>
          </cell>
          <cell r="CF73">
            <v>2083</v>
          </cell>
          <cell r="CG73">
            <v>2084</v>
          </cell>
          <cell r="CH73">
            <v>2085</v>
          </cell>
          <cell r="CI73">
            <v>2086</v>
          </cell>
          <cell r="CJ73">
            <v>2087</v>
          </cell>
          <cell r="CK73">
            <v>2088</v>
          </cell>
          <cell r="CL73">
            <v>2089</v>
          </cell>
          <cell r="CM73">
            <v>2090</v>
          </cell>
          <cell r="CN73">
            <v>2091</v>
          </cell>
          <cell r="CO73">
            <v>2092</v>
          </cell>
          <cell r="CP73">
            <v>2093</v>
          </cell>
          <cell r="CQ73">
            <v>2094</v>
          </cell>
          <cell r="CR73">
            <v>2095</v>
          </cell>
          <cell r="CS73">
            <v>2096</v>
          </cell>
          <cell r="CT73">
            <v>2097</v>
          </cell>
          <cell r="CU73">
            <v>2098</v>
          </cell>
          <cell r="CV73">
            <v>2099</v>
          </cell>
        </row>
        <row r="74">
          <cell r="I74">
            <v>11493328.488861956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35853.218420522957</v>
          </cell>
          <cell r="AA74">
            <v>36677.842444194939</v>
          </cell>
          <cell r="AB74">
            <v>37521.432820411464</v>
          </cell>
          <cell r="AC74">
            <v>38384.425775280921</v>
          </cell>
          <cell r="AD74">
            <v>39267.26756811238</v>
          </cell>
          <cell r="AE74">
            <v>40170.414722179048</v>
          </cell>
          <cell r="AF74">
            <v>41094.334260789074</v>
          </cell>
          <cell r="AG74">
            <v>42039.50394878722</v>
          </cell>
          <cell r="AH74">
            <v>55572.348703526419</v>
          </cell>
          <cell r="AI74">
            <v>43995.560028020336</v>
          </cell>
          <cell r="AJ74">
            <v>45007.457908664932</v>
          </cell>
          <cell r="AK74">
            <v>46042.62944056408</v>
          </cell>
          <cell r="AL74">
            <v>47101.609917697046</v>
          </cell>
          <cell r="AM74">
            <v>747920.72337440262</v>
          </cell>
          <cell r="AN74">
            <v>49293.200725557392</v>
          </cell>
          <cell r="AO74">
            <v>50426.944342245384</v>
          </cell>
          <cell r="AP74">
            <v>51586.764062117021</v>
          </cell>
          <cell r="AQ74">
            <v>52773.259635545714</v>
          </cell>
          <cell r="AR74">
            <v>881844.6317551285</v>
          </cell>
          <cell r="AS74">
            <v>55228.746633128285</v>
          </cell>
          <cell r="AT74">
            <v>56499.007805689944</v>
          </cell>
          <cell r="AU74">
            <v>57798.484985220806</v>
          </cell>
          <cell r="AV74">
            <v>59127.85013988088</v>
          </cell>
          <cell r="AW74">
            <v>60487.790693097813</v>
          </cell>
          <cell r="AX74">
            <v>61879.009879039389</v>
          </cell>
          <cell r="AY74">
            <v>63302.227106257676</v>
          </cell>
          <cell r="AZ74">
            <v>64758.178329700822</v>
          </cell>
          <cell r="BA74">
            <v>66247.616431284318</v>
          </cell>
          <cell r="BB74">
            <v>2793660.5357406498</v>
          </cell>
          <cell r="BC74">
            <v>69330.051776216031</v>
          </cell>
          <cell r="BD74">
            <v>70924.642967068008</v>
          </cell>
          <cell r="BE74">
            <v>72555.909755311048</v>
          </cell>
          <cell r="BF74">
            <v>74224.695679683195</v>
          </cell>
          <cell r="BG74">
            <v>75931.863680315349</v>
          </cell>
          <cell r="BH74">
            <v>77678.296544963159</v>
          </cell>
          <cell r="BI74">
            <v>79464.897365497964</v>
          </cell>
          <cell r="BJ74">
            <v>81292.59000490373</v>
          </cell>
          <cell r="BK74">
            <v>83162.319575015863</v>
          </cell>
          <cell r="BL74">
            <v>1492801.3192976171</v>
          </cell>
          <cell r="BM74">
            <v>87031.779142522442</v>
          </cell>
          <cell r="BN74">
            <v>89033.510062800444</v>
          </cell>
          <cell r="BO74">
            <v>91081.280794245715</v>
          </cell>
          <cell r="BP74">
            <v>93176.150252511652</v>
          </cell>
          <cell r="BQ74">
            <v>1479532.7340163332</v>
          </cell>
          <cell r="BR74">
            <v>97511.543347612605</v>
          </cell>
          <cell r="BS74">
            <v>99754.308844606669</v>
          </cell>
          <cell r="BT74">
            <v>102048.65794803163</v>
          </cell>
          <cell r="BU74">
            <v>104395.77708083733</v>
          </cell>
          <cell r="BV74">
            <v>138001.59331516729</v>
          </cell>
          <cell r="BW74">
            <v>109253.2081926316</v>
          </cell>
          <cell r="BX74">
            <v>111766.0319810621</v>
          </cell>
          <cell r="BY74">
            <v>114336.65071662533</v>
          </cell>
          <cell r="BZ74">
            <v>116966.39368311033</v>
          </cell>
          <cell r="CA74">
            <v>119656.62073782041</v>
          </cell>
          <cell r="CB74">
            <v>122408.72301479029</v>
          </cell>
          <cell r="CC74">
            <v>125224.12364413045</v>
          </cell>
          <cell r="CD74">
            <v>128104.27848794544</v>
          </cell>
          <cell r="CE74">
            <v>131050.67689316817</v>
          </cell>
          <cell r="CF74">
            <v>134064.84246171097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</row>
      </sheetData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D34EE-1D71-444A-B862-2A08536F7FE5}">
  <sheetPr>
    <tabColor rgb="FFFFFF00"/>
    <pageSetUpPr autoPageBreaks="0" fitToPage="1"/>
  </sheetPr>
  <dimension ref="B1:N29"/>
  <sheetViews>
    <sheetView showGridLines="0" showRowColHeaders="0" tabSelected="1" topLeftCell="A4" zoomScaleNormal="100" workbookViewId="0">
      <selection activeCell="J22" sqref="J22"/>
    </sheetView>
  </sheetViews>
  <sheetFormatPr defaultColWidth="8.90625" defaultRowHeight="12.5" x14ac:dyDescent="0.25"/>
  <cols>
    <col min="1" max="1" width="1.6328125" style="2" customWidth="1"/>
    <col min="2" max="2" width="16.453125" style="2" customWidth="1"/>
    <col min="3" max="3" width="17.453125" style="2" customWidth="1"/>
    <col min="4" max="4" width="15.54296875" style="2" customWidth="1"/>
    <col min="5" max="5" width="16" style="2" customWidth="1"/>
    <col min="6" max="6" width="17.54296875" style="2" customWidth="1"/>
    <col min="7" max="7" width="19.08984375" style="2" customWidth="1"/>
    <col min="8" max="8" width="3.90625" style="2" customWidth="1"/>
    <col min="9" max="9" width="18.36328125" style="2" customWidth="1"/>
    <col min="10" max="10" width="15.6328125" style="2" customWidth="1"/>
    <col min="11" max="11" width="13" style="2" customWidth="1"/>
    <col min="12" max="13" width="8.90625" style="2"/>
    <col min="14" max="14" width="8.90625" style="2" hidden="1" customWidth="1"/>
    <col min="15" max="16384" width="8.90625" style="2"/>
  </cols>
  <sheetData>
    <row r="1" spans="2:14" ht="29.25" customHeight="1" x14ac:dyDescent="0.25">
      <c r="B1" s="17" t="s">
        <v>0</v>
      </c>
      <c r="C1" s="1"/>
      <c r="D1" s="1"/>
      <c r="E1" s="1"/>
      <c r="F1" s="1"/>
      <c r="G1" s="1"/>
      <c r="H1" s="1"/>
    </row>
    <row r="2" spans="2:14" ht="29.25" customHeight="1" x14ac:dyDescent="0.25">
      <c r="B2" s="18" t="s">
        <v>6</v>
      </c>
      <c r="C2" s="1"/>
      <c r="D2" s="1"/>
      <c r="E2" s="1"/>
      <c r="F2" s="1"/>
      <c r="G2" s="1"/>
      <c r="H2" s="1"/>
    </row>
    <row r="3" spans="2:14" ht="15" customHeight="1" x14ac:dyDescent="0.25">
      <c r="B3" s="3" t="s">
        <v>1</v>
      </c>
      <c r="C3" s="3"/>
    </row>
    <row r="4" spans="2:14" ht="27.75" customHeight="1" x14ac:dyDescent="0.25">
      <c r="B4" s="4" t="s">
        <v>2</v>
      </c>
      <c r="C4" s="5">
        <v>2020</v>
      </c>
      <c r="D4" s="6"/>
      <c r="F4" s="7" t="s">
        <v>3</v>
      </c>
      <c r="G4" s="8">
        <v>15</v>
      </c>
      <c r="I4" s="7" t="s">
        <v>4</v>
      </c>
      <c r="J4" s="9">
        <f>[1]InpR!I$23</f>
        <v>7079296.0398001317</v>
      </c>
      <c r="K4" s="2" t="s">
        <v>5</v>
      </c>
    </row>
    <row r="5" spans="2:14" ht="28.5" customHeight="1" x14ac:dyDescent="0.3">
      <c r="B5" s="10"/>
      <c r="C5" s="11"/>
      <c r="D5" s="12"/>
      <c r="F5" s="7" t="s">
        <v>7</v>
      </c>
      <c r="G5" s="8">
        <v>0</v>
      </c>
      <c r="I5" s="7" t="s">
        <v>8</v>
      </c>
      <c r="J5" s="8" t="s">
        <v>9</v>
      </c>
      <c r="K5" s="2" t="s">
        <v>5</v>
      </c>
    </row>
    <row r="6" spans="2:14" ht="51.75" customHeight="1" x14ac:dyDescent="0.3">
      <c r="B6" s="3"/>
      <c r="D6" s="12"/>
      <c r="I6" s="7" t="s">
        <v>10</v>
      </c>
      <c r="J6" s="9">
        <f>INDEX('[1]Infor for Pro-Forma'!$K$74:$CV$74,MATCH(Proforma!$L$6,'[1]Infor for Pro-Forma'!$K$73:$CV$73,0))</f>
        <v>49293.200725557392</v>
      </c>
      <c r="K6" s="2" t="s">
        <v>5</v>
      </c>
      <c r="L6" s="2">
        <v>2039</v>
      </c>
      <c r="M6" s="2" t="str">
        <f>"- Operating cost year"</f>
        <v>- Operating cost year</v>
      </c>
    </row>
    <row r="7" spans="2:14" ht="44.25" customHeight="1" x14ac:dyDescent="0.3">
      <c r="B7" s="12" t="s">
        <v>11</v>
      </c>
      <c r="C7" s="13" t="s">
        <v>12</v>
      </c>
      <c r="I7" s="7" t="s">
        <v>13</v>
      </c>
      <c r="J7" s="9">
        <f>'[1]Infor for Pro-Forma'!I74</f>
        <v>11493328.488861956</v>
      </c>
      <c r="K7" s="2" t="s">
        <v>5</v>
      </c>
    </row>
    <row r="8" spans="2:14" ht="29.4" customHeight="1" x14ac:dyDescent="0.25">
      <c r="B8" s="3"/>
      <c r="C8" s="14" t="s">
        <v>14</v>
      </c>
      <c r="D8" s="14" t="s">
        <v>15</v>
      </c>
      <c r="E8" s="14" t="s">
        <v>16</v>
      </c>
      <c r="F8" s="14" t="s">
        <v>17</v>
      </c>
      <c r="G8" s="14" t="s">
        <v>18</v>
      </c>
    </row>
    <row r="9" spans="2:14" ht="53.25" customHeight="1" x14ac:dyDescent="0.25">
      <c r="B9" s="7" t="s">
        <v>19</v>
      </c>
      <c r="C9" s="7" t="s">
        <v>20</v>
      </c>
      <c r="D9" s="7" t="s">
        <v>21</v>
      </c>
      <c r="E9" s="7" t="s">
        <v>22</v>
      </c>
      <c r="F9" s="7" t="s">
        <v>23</v>
      </c>
      <c r="G9" s="7" t="s">
        <v>24</v>
      </c>
      <c r="N9" s="15">
        <v>2006</v>
      </c>
    </row>
    <row r="10" spans="2:14" x14ac:dyDescent="0.25">
      <c r="B10" s="16">
        <v>2020</v>
      </c>
      <c r="C10" s="9">
        <f>INDEX('[1]Scheme costs | base -&gt;outturn'!$K$79:$CV$79,MATCH(Proforma!$B10,'[1]Scheme costs | base -&gt;outturn'!$K$74:$CV$74,0))</f>
        <v>0</v>
      </c>
      <c r="D10" s="9">
        <f>INDEX('[1]Infor for Pro-Forma'!$K$33:$CV$33,MATCH(Proforma!B10,'[1]Infor for Pro-Forma'!$K$30:$CV$30,0))</f>
        <v>0</v>
      </c>
      <c r="E10" s="9">
        <f>INDEX('[1]Infor for Pro-Forma'!$K$41:$CV$41,MATCH(Proforma!B10,'[1]Infor for Pro-Forma'!$K$37:$CV$37,0))</f>
        <v>0</v>
      </c>
      <c r="F10" s="9">
        <f>INDEX('[1]Infor for Pro-Forma'!$K$62:$CV$62,MATCH(Proforma!B10,'[1]Infor for Pro-Forma'!$K$59:$CV$59,0))</f>
        <v>0</v>
      </c>
      <c r="G10" s="9">
        <f>INDEX('[1]Infor for Pro-Forma'!$K$69:$CV$69,MATCH(Proforma!B10,'[1]Infor for Pro-Forma'!$K$66:$CV$66,0))</f>
        <v>0</v>
      </c>
      <c r="N10" s="15">
        <v>2007</v>
      </c>
    </row>
    <row r="11" spans="2:14" x14ac:dyDescent="0.25">
      <c r="B11" s="16">
        <v>2021</v>
      </c>
      <c r="C11" s="9">
        <f>INDEX('[1]Scheme costs | base -&gt;outturn'!$K$79:$CV$79,MATCH(Proforma!$B11,'[1]Scheme costs | base -&gt;outturn'!$K$74:$CV$74,0))</f>
        <v>1988717.0151238081</v>
      </c>
      <c r="D11" s="9">
        <f>INDEX('[1]Infor for Pro-Forma'!$K$33:$CV$33,MATCH(Proforma!B11,'[1]Infor for Pro-Forma'!$K$30:$CV$30,0))</f>
        <v>1992159.4887061566</v>
      </c>
      <c r="E11" s="9">
        <f>INDEX('[1]Infor for Pro-Forma'!$K$41:$CV$41,MATCH(Proforma!B11,'[1]Infor for Pro-Forma'!$K$37:$CV$37,0))</f>
        <v>2452485.5172442752</v>
      </c>
      <c r="F11" s="9">
        <f>INDEX('[1]Infor for Pro-Forma'!$K$62:$CV$62,MATCH(Proforma!B11,'[1]Infor for Pro-Forma'!$K$59:$CV$59,0))</f>
        <v>2709996.4965549237</v>
      </c>
      <c r="G11" s="9">
        <f>INDEX('[1]Infor for Pro-Forma'!$K$69:$CV$69,MATCH(Proforma!B11,'[1]Infor for Pro-Forma'!$K$66:$CV$66,0))</f>
        <v>1850503.5906233182</v>
      </c>
      <c r="N11" s="15">
        <v>2008</v>
      </c>
    </row>
    <row r="12" spans="2:14" x14ac:dyDescent="0.25">
      <c r="B12" s="16">
        <v>2022</v>
      </c>
      <c r="C12" s="9">
        <f>INDEX('[1]Scheme costs | base -&gt;outturn'!$K$79:$CV$79,MATCH(Proforma!$B12,'[1]Scheme costs | base -&gt;outturn'!$K$74:$CV$74,0))</f>
        <v>3765740.8378702081</v>
      </c>
      <c r="D12" s="9">
        <f>INDEX('[1]Infor for Pro-Forma'!$K$33:$CV$33,MATCH(Proforma!B12,'[1]Infor for Pro-Forma'!$K$30:$CV$30,0))</f>
        <v>3776618.1177977435</v>
      </c>
      <c r="E12" s="9">
        <f>INDEX('[1]Infor for Pro-Forma'!$K$41:$CV$41,MATCH(Proforma!B12,'[1]Infor for Pro-Forma'!$K$37:$CV$37,0))</f>
        <v>4649276.9733394869</v>
      </c>
      <c r="F12" s="9">
        <f>INDEX('[1]Infor for Pro-Forma'!$K$62:$CV$62,MATCH(Proforma!B12,'[1]Infor for Pro-Forma'!$K$59:$CV$59,0))</f>
        <v>5109862.330484625</v>
      </c>
      <c r="G12" s="9">
        <f>INDEX('[1]Infor for Pro-Forma'!$K$69:$CV$69,MATCH(Proforma!B12,'[1]Infor for Pro-Forma'!$K$66:$CV$66,0))</f>
        <v>3371242.959338625</v>
      </c>
      <c r="N12" s="15">
        <v>2009</v>
      </c>
    </row>
    <row r="13" spans="2:14" x14ac:dyDescent="0.25">
      <c r="B13" s="16">
        <v>2023</v>
      </c>
      <c r="C13" s="9">
        <f>INDEX('[1]Scheme costs | base -&gt;outturn'!$K$79:$CV$79,MATCH(Proforma!$B13,'[1]Scheme costs | base -&gt;outturn'!$K$74:$CV$74,0))</f>
        <v>8490453.8171498273</v>
      </c>
      <c r="D13" s="9">
        <f>INDEX('[1]Infor for Pro-Forma'!$K$33:$CV$33,MATCH(Proforma!B13,'[1]Infor for Pro-Forma'!$K$30:$CV$30,0))</f>
        <v>8518993.5620804727</v>
      </c>
      <c r="E13" s="9">
        <f>INDEX('[1]Infor for Pro-Forma'!$K$41:$CV$41,MATCH(Proforma!B13,'[1]Infor for Pro-Forma'!$K$37:$CV$37,0))</f>
        <v>10487467.720804181</v>
      </c>
      <c r="F13" s="9">
        <f>INDEX('[1]Infor for Pro-Forma'!$K$62:$CV$62,MATCH(Proforma!B13,'[1]Infor for Pro-Forma'!$K$59:$CV$59,0))</f>
        <v>11588651.83148862</v>
      </c>
      <c r="G13" s="9">
        <f>INDEX('[1]Infor for Pro-Forma'!$K$69:$CV$69,MATCH(Proforma!B13,'[1]Infor for Pro-Forma'!$K$66:$CV$66,0))</f>
        <v>7387090.4764739806</v>
      </c>
      <c r="N13" s="15">
        <v>2010</v>
      </c>
    </row>
    <row r="14" spans="2:14" x14ac:dyDescent="0.25">
      <c r="B14" s="16">
        <v>2024</v>
      </c>
      <c r="C14" s="9">
        <f>INDEX('[1]Scheme costs | base -&gt;outturn'!$K$79:$CV$79,MATCH(Proforma!$B14,'[1]Scheme costs | base -&gt;outturn'!$K$74:$CV$74,0))</f>
        <v>14396525.862445049</v>
      </c>
      <c r="D14" s="9">
        <f>INDEX('[1]Infor for Pro-Forma'!$K$33:$CV$33,MATCH(Proforma!B14,'[1]Infor for Pro-Forma'!$K$30:$CV$30,0))</f>
        <v>14284272.784748541</v>
      </c>
      <c r="E14" s="9">
        <f>INDEX('[1]Infor for Pro-Forma'!$K$41:$CV$41,MATCH(Proforma!B14,'[1]Infor for Pro-Forma'!$K$37:$CV$37,0))</f>
        <v>17584923.459975831</v>
      </c>
      <c r="F14" s="9">
        <f>INDEX('[1]Infor for Pro-Forma'!$K$62:$CV$62,MATCH(Proforma!B14,'[1]Infor for Pro-Forma'!$K$59:$CV$59,0))</f>
        <v>19431340.423273295</v>
      </c>
      <c r="G14" s="9">
        <f>INDEX('[1]Infor for Pro-Forma'!$K$69:$CV$69,MATCH(Proforma!B14,'[1]Infor for Pro-Forma'!$K$66:$CV$66,0))</f>
        <v>11967485.602671776</v>
      </c>
      <c r="N14" s="15">
        <v>2011</v>
      </c>
    </row>
    <row r="15" spans="2:14" x14ac:dyDescent="0.25">
      <c r="B15" s="16">
        <v>2025</v>
      </c>
      <c r="C15" s="9">
        <f>INDEX('[1]Scheme costs | base -&gt;outturn'!$K$79:$CV$79,MATCH(Proforma!$B15,'[1]Scheme costs | base -&gt;outturn'!$K$74:$CV$74,0))</f>
        <v>0</v>
      </c>
      <c r="D15" s="9">
        <f>INDEX('[1]Infor for Pro-Forma'!$K$33:$CV$33,MATCH(Proforma!B15,'[1]Infor for Pro-Forma'!$K$30:$CV$30,0))</f>
        <v>0</v>
      </c>
      <c r="E15" s="9">
        <f>INDEX('[1]Infor for Pro-Forma'!$K$41:$CV$41,MATCH(Proforma!B15,'[1]Infor for Pro-Forma'!$K$37:$CV$37,0))</f>
        <v>0</v>
      </c>
      <c r="F15" s="9">
        <f>INDEX('[1]Infor for Pro-Forma'!$K$62:$CV$62,MATCH(Proforma!B15,'[1]Infor for Pro-Forma'!$K$59:$CV$59,0))</f>
        <v>0</v>
      </c>
      <c r="G15" s="9">
        <f>INDEX('[1]Infor for Pro-Forma'!$K$69:$CV$69,MATCH(Proforma!B15,'[1]Infor for Pro-Forma'!$K$66:$CV$66,0))</f>
        <v>0</v>
      </c>
      <c r="N15" s="15">
        <v>2012</v>
      </c>
    </row>
    <row r="16" spans="2:14" x14ac:dyDescent="0.25">
      <c r="B16" s="16">
        <v>2026</v>
      </c>
      <c r="C16" s="9">
        <f>INDEX('[1]Scheme costs | base -&gt;outturn'!$K$79:$CV$79,MATCH(Proforma!$B16,'[1]Scheme costs | base -&gt;outturn'!$K$74:$CV$74,0))</f>
        <v>0</v>
      </c>
      <c r="D16" s="9">
        <f>INDEX('[1]Infor for Pro-Forma'!$K$33:$CV$33,MATCH(Proforma!B16,'[1]Infor for Pro-Forma'!$K$30:$CV$30,0))</f>
        <v>0</v>
      </c>
      <c r="E16" s="9">
        <f>INDEX('[1]Infor for Pro-Forma'!$K$41:$CV$41,MATCH(Proforma!B16,'[1]Infor for Pro-Forma'!$K$37:$CV$37,0))</f>
        <v>0</v>
      </c>
      <c r="F16" s="9">
        <f>INDEX('[1]Infor for Pro-Forma'!$K$62:$CV$62,MATCH(Proforma!B16,'[1]Infor for Pro-Forma'!$K$59:$CV$59,0))</f>
        <v>0</v>
      </c>
      <c r="G16" s="9">
        <f>INDEX('[1]Infor for Pro-Forma'!$K$69:$CV$69,MATCH(Proforma!B16,'[1]Infor for Pro-Forma'!$K$66:$CV$66,0))</f>
        <v>0</v>
      </c>
      <c r="N16" s="15">
        <v>2013</v>
      </c>
    </row>
    <row r="17" spans="2:14" x14ac:dyDescent="0.25">
      <c r="B17" s="16"/>
      <c r="C17" s="8"/>
      <c r="D17" s="8"/>
      <c r="E17" s="8"/>
      <c r="F17" s="8"/>
      <c r="G17" s="8"/>
      <c r="N17" s="15">
        <v>2014</v>
      </c>
    </row>
    <row r="18" spans="2:14" x14ac:dyDescent="0.25">
      <c r="B18" s="16"/>
      <c r="C18" s="8"/>
      <c r="D18" s="8"/>
      <c r="E18" s="8"/>
      <c r="F18" s="8"/>
      <c r="G18" s="8"/>
      <c r="N18" s="15">
        <v>2015</v>
      </c>
    </row>
    <row r="19" spans="2:14" x14ac:dyDescent="0.25">
      <c r="B19" s="16"/>
      <c r="C19" s="8"/>
      <c r="D19" s="8"/>
      <c r="E19" s="8"/>
      <c r="F19" s="8"/>
      <c r="G19" s="8"/>
      <c r="N19" s="15">
        <v>2016</v>
      </c>
    </row>
    <row r="20" spans="2:14" ht="6.75" customHeight="1" x14ac:dyDescent="0.25">
      <c r="N20" s="15">
        <v>2017</v>
      </c>
    </row>
    <row r="21" spans="2:14" ht="13" x14ac:dyDescent="0.3">
      <c r="B21" s="12" t="s">
        <v>25</v>
      </c>
      <c r="N21" s="15">
        <v>2018</v>
      </c>
    </row>
    <row r="22" spans="2:14" x14ac:dyDescent="0.25">
      <c r="C22" s="8"/>
      <c r="D22" s="8"/>
      <c r="E22" s="8"/>
      <c r="F22" s="8"/>
      <c r="G22" s="8"/>
      <c r="N22" s="15">
        <v>2019</v>
      </c>
    </row>
    <row r="23" spans="2:14" ht="7.5" customHeight="1" x14ac:dyDescent="0.25">
      <c r="N23" s="15">
        <v>2020</v>
      </c>
    </row>
    <row r="24" spans="2:14" ht="13" x14ac:dyDescent="0.3">
      <c r="B24" s="12" t="s">
        <v>26</v>
      </c>
      <c r="C24" s="9">
        <f>SUM(C10:C19, C22)</f>
        <v>28641437.532588892</v>
      </c>
      <c r="D24" s="9">
        <f>SUM(D10:D19, D22)</f>
        <v>28572043.953332916</v>
      </c>
      <c r="E24" s="9">
        <f>SUM(E10:E19, E22)</f>
        <v>35174153.671363771</v>
      </c>
      <c r="F24" s="9">
        <f>SUM(F10:F19, F22)</f>
        <v>38839851.081801467</v>
      </c>
      <c r="G24" s="9">
        <f>SUM(G10:G19, G22)</f>
        <v>24576322.629107699</v>
      </c>
      <c r="N24" s="15">
        <v>2021</v>
      </c>
    </row>
    <row r="25" spans="2:14" x14ac:dyDescent="0.25">
      <c r="N25" s="15">
        <v>2022</v>
      </c>
    </row>
    <row r="26" spans="2:14" ht="14.5" x14ac:dyDescent="0.35">
      <c r="C26" s="19">
        <f>IF(C24='[1]Scheme costs | base -&gt;outturn'!$I$79,0,1)</f>
        <v>0</v>
      </c>
      <c r="D26" s="20">
        <f>IF(D24='[1]Infor for Pro-Forma'!I33,0,1)</f>
        <v>0</v>
      </c>
      <c r="E26" s="21">
        <f>IF(E24='[1]Infor for Pro-Forma'!I41,0,1)</f>
        <v>0</v>
      </c>
      <c r="F26" s="21">
        <f>IF(F24='[1]Infor for Pro-Forma'!I62,0,1)</f>
        <v>0</v>
      </c>
      <c r="G26" s="21">
        <f>IF(G24='[1]Infor for Pro-Forma'!I69,0,1)</f>
        <v>0</v>
      </c>
      <c r="I26" s="20">
        <f>IF(SUM(C26:G26)&lt;&gt;0,1,0)</f>
        <v>0</v>
      </c>
      <c r="N26" s="15">
        <v>2023</v>
      </c>
    </row>
    <row r="27" spans="2:14" x14ac:dyDescent="0.25">
      <c r="N27" s="15">
        <v>2024</v>
      </c>
    </row>
    <row r="28" spans="2:14" x14ac:dyDescent="0.25">
      <c r="D28" s="2" t="s">
        <v>27</v>
      </c>
      <c r="N28" s="15">
        <v>2025</v>
      </c>
    </row>
    <row r="29" spans="2:14" x14ac:dyDescent="0.25">
      <c r="D29" s="2" t="s">
        <v>28</v>
      </c>
      <c r="N29" s="15">
        <v>2026</v>
      </c>
    </row>
  </sheetData>
  <sheetProtection selectLockedCells="1"/>
  <conditionalFormatting sqref="C26">
    <cfRule type="cellIs" dxfId="5" priority="6" operator="equal">
      <formula>0</formula>
    </cfRule>
  </conditionalFormatting>
  <conditionalFormatting sqref="G26">
    <cfRule type="cellIs" dxfId="4" priority="5" operator="equal">
      <formula>0</formula>
    </cfRule>
  </conditionalFormatting>
  <conditionalFormatting sqref="F26">
    <cfRule type="cellIs" dxfId="3" priority="4" operator="equal">
      <formula>0</formula>
    </cfRule>
  </conditionalFormatting>
  <conditionalFormatting sqref="E26">
    <cfRule type="cellIs" dxfId="2" priority="3" operator="equal">
      <formula>0</formula>
    </cfRule>
  </conditionalFormatting>
  <conditionalFormatting sqref="D26">
    <cfRule type="cellIs" dxfId="1" priority="2" operator="equal">
      <formula>0</formula>
    </cfRule>
  </conditionalFormatting>
  <conditionalFormatting sqref="I26">
    <cfRule type="cellIs" dxfId="0" priority="1" operator="equal">
      <formula>0</formula>
    </cfRule>
  </conditionalFormatting>
  <dataValidations count="4">
    <dataValidation type="list" allowBlank="1" showInputMessage="1" showErrorMessage="1" sqref="B10:B19" xr:uid="{05EA7FC1-3ACF-4A2D-BE64-9A85EEB4A591}">
      <formula1>$N$9:$N$29</formula1>
    </dataValidation>
    <dataValidation type="whole" allowBlank="1" showErrorMessage="1" errorTitle="Warning" error="Please enter the Price Year Base." sqref="C4" xr:uid="{8A1CEEDE-8091-40EC-A9C2-4EBE83DF9A08}">
      <formula1>1990</formula1>
      <formula2>2050</formula2>
    </dataValidation>
    <dataValidation type="decimal" allowBlank="1" showInputMessage="1" showErrorMessage="1" errorTitle="Entry Invalid" error="Please enter a numerical value." sqref="G4:G5 J4 J6:J7" xr:uid="{6D9BA51F-F6F5-4EB3-B415-0D92BEB54E3E}">
      <formula1>0</formula1>
      <formula2>100000000</formula2>
    </dataValidation>
    <dataValidation type="decimal" allowBlank="1" showInputMessage="1" showErrorMessage="1" errorTitle="Entry Invalid" error="Please enter the correct number - this number is too large." sqref="C22:G22 C10:G19" xr:uid="{022026F7-CE4B-4C7B-B3DC-75A77199F8FA}">
      <formula1>0</formula1>
      <formula2>1000000000</formula2>
    </dataValidation>
  </dataValidations>
  <pageMargins left="0.75" right="0.75" top="1" bottom="1" header="0.5" footer="0.5"/>
  <pageSetup paperSize="9" scale="7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1F570B5F0B6C4798D4F17539253D17" ma:contentTypeVersion="2" ma:contentTypeDescription="Create a new document." ma:contentTypeScope="" ma:versionID="7bfb47860db8ea95f438a7b176f1f73c">
  <xsd:schema xmlns:xsd="http://www.w3.org/2001/XMLSchema" xmlns:xs="http://www.w3.org/2001/XMLSchema" xmlns:p="http://schemas.microsoft.com/office/2006/metadata/properties" xmlns:ns2="bb310cba-596c-4978-88a1-55813b3f560b" targetNamespace="http://schemas.microsoft.com/office/2006/metadata/properties" ma:root="true" ma:fieldsID="4307df46b6daa70774edae5479a45152" ns2:_="">
    <xsd:import namespace="bb310cba-596c-4978-88a1-55813b3f56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10cba-596c-4978-88a1-55813b3f56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3AE9C1-0588-4B0D-923E-AF1AA2012A8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4B65C02-C8B0-4065-B582-0C53C9C9AC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143F77-4CCA-4A6A-8E92-F315347F86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310cba-596c-4978-88a1-55813b3f56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Proforma</vt:lpstr>
      <vt:lpstr>Proforma!Print_Area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 Ian</dc:creator>
  <cp:lastModifiedBy>Hussey, Bryony</cp:lastModifiedBy>
  <dcterms:created xsi:type="dcterms:W3CDTF">2021-01-15T08:10:44Z</dcterms:created>
  <dcterms:modified xsi:type="dcterms:W3CDTF">2021-01-28T14:20:01Z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0x010100A41F570B5F0B6C4798D4F17539253D17</vt:lpwstr>
  </property>
</Properties>
</file>