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4475C70A-6E39-4BCE-A694-622B008F6DC8}" xr6:coauthVersionLast="46" xr6:coauthVersionMax="46" xr10:uidLastSave="{00000000-0000-0000-0000-000000000000}"/>
  <bookViews>
    <workbookView xWindow="-28920" yWindow="-120" windowWidth="29040" windowHeight="15840" firstSheet="1" activeTab="1" xr2:uid="{00000000-000D-0000-FFFF-FFFF00000000}"/>
  </bookViews>
  <sheets>
    <sheet name="README" sheetId="2" r:id="rId1"/>
    <sheet name="Template" sheetId="1" r:id="rId2"/>
    <sheet name="TAG Summaries" sheetId="4" r:id="rId3"/>
  </sheets>
  <definedNames>
    <definedName name="_Hlk64016220" localSheetId="1">Template!$D$34</definedName>
    <definedName name="_xlnm.Print_Area" localSheetId="2">'TAG Summaries'!$B$1:$L$41,'TAG Summaries'!$B$44:$L$70,'TAG Summaries'!$B$73:$L$99,'TAG Summaries'!$B$102:$L$133,'TAG Summaries'!$B$136:$L$174</definedName>
    <definedName name="_xlnm.Print_Area" localSheetId="1">Template!$A$1:$O$44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 r="D51" i="4"/>
  <c r="D6" i="4" l="1"/>
  <c r="D7" i="4"/>
  <c r="D8" i="4"/>
  <c r="D9" i="4"/>
  <c r="F10" i="4"/>
  <c r="H10" i="4"/>
  <c r="J10" i="4"/>
  <c r="L10" i="4"/>
  <c r="H12" i="4"/>
  <c r="H20" i="4" s="1"/>
  <c r="D14" i="4"/>
  <c r="D15" i="4"/>
  <c r="D16" i="4"/>
  <c r="D17" i="4"/>
  <c r="F18" i="4"/>
  <c r="H18" i="4"/>
  <c r="J18" i="4"/>
  <c r="L18" i="4"/>
  <c r="D20" i="4"/>
  <c r="F20" i="4"/>
  <c r="D21" i="4"/>
  <c r="D22" i="4"/>
  <c r="D23" i="4"/>
  <c r="D24" i="4"/>
  <c r="D25" i="4"/>
  <c r="F26" i="4"/>
  <c r="G26" i="4"/>
  <c r="H26" i="4"/>
  <c r="J26" i="4"/>
  <c r="K26" i="4"/>
  <c r="L26" i="4"/>
  <c r="J27" i="4"/>
  <c r="K27" i="4"/>
  <c r="D28" i="4"/>
  <c r="D29" i="4"/>
  <c r="D32" i="4" s="1"/>
  <c r="G109" i="4" s="1"/>
  <c r="D30" i="4"/>
  <c r="D31" i="4"/>
  <c r="H32" i="4"/>
  <c r="J32" i="4"/>
  <c r="K32" i="4"/>
  <c r="L32" i="4"/>
  <c r="D34" i="4"/>
  <c r="D49" i="4"/>
  <c r="D50" i="4"/>
  <c r="D52" i="4"/>
  <c r="G126" i="4" s="1"/>
  <c r="D53" i="4"/>
  <c r="F54" i="4"/>
  <c r="H54" i="4"/>
  <c r="J54" i="4"/>
  <c r="L54" i="4"/>
  <c r="D57" i="4"/>
  <c r="D58" i="4"/>
  <c r="D60" i="4"/>
  <c r="D61" i="4"/>
  <c r="D62" i="4" s="1"/>
  <c r="F62" i="4"/>
  <c r="H62" i="4"/>
  <c r="J62" i="4"/>
  <c r="L62" i="4"/>
  <c r="D69" i="4"/>
  <c r="G85" i="4" s="1"/>
  <c r="G110" i="4" s="1"/>
  <c r="G111" i="4"/>
  <c r="G113" i="4"/>
  <c r="G114" i="4"/>
  <c r="G115" i="4"/>
  <c r="G116" i="4"/>
  <c r="G117" i="4"/>
  <c r="G123" i="4"/>
  <c r="L135"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G127" i="4" l="1"/>
  <c r="G112" i="4"/>
  <c r="G124" i="4"/>
  <c r="D54" i="4"/>
  <c r="D68" i="4" s="1"/>
  <c r="G107" i="4"/>
  <c r="D18" i="4"/>
  <c r="G83" i="4" s="1"/>
  <c r="G106" i="4"/>
  <c r="G108" i="4"/>
  <c r="D10" i="4"/>
  <c r="G82" i="4" s="1"/>
  <c r="G125" i="4"/>
  <c r="G128" i="4" s="1"/>
  <c r="D26" i="4"/>
  <c r="D35" i="4" s="1"/>
  <c r="G84" i="4" s="1"/>
  <c r="G92" i="4" l="1"/>
  <c r="G90" i="4"/>
  <c r="G120" i="4"/>
  <c r="G132" i="4" s="1"/>
  <c r="G88" i="4"/>
  <c r="D38" i="4"/>
  <c r="G131" i="4" l="1"/>
  <c r="G95" i="4"/>
  <c r="G96" i="4"/>
</calcChain>
</file>

<file path=xl/sharedStrings.xml><?xml version="1.0" encoding="utf-8"?>
<sst xmlns="http://schemas.openxmlformats.org/spreadsheetml/2006/main" count="381" uniqueCount="233">
  <si>
    <t xml:space="preserve">Date produced: </t>
  </si>
  <si>
    <t>Contact:</t>
  </si>
  <si>
    <t xml:space="preserve">Name of scheme: </t>
  </si>
  <si>
    <t>Name</t>
  </si>
  <si>
    <t xml:space="preserve">Description of scheme: </t>
  </si>
  <si>
    <t>Organisation</t>
  </si>
  <si>
    <t>Role</t>
  </si>
  <si>
    <t>Impacts</t>
  </si>
  <si>
    <t>Summary of key impacts</t>
  </si>
  <si>
    <t>Assessment</t>
  </si>
  <si>
    <t>Quantitative</t>
  </si>
  <si>
    <t>Qualitative</t>
  </si>
  <si>
    <t>Monetary</t>
  </si>
  <si>
    <t>Distributional</t>
  </si>
  <si>
    <t>£(NPV)</t>
  </si>
  <si>
    <t>7-pt scale/ vulnerable grp</t>
  </si>
  <si>
    <t>Economy</t>
  </si>
  <si>
    <t>Value of journey time changes(£)</t>
  </si>
  <si>
    <t>Net journey time changes (£)</t>
  </si>
  <si>
    <t>0 to 2min</t>
  </si>
  <si>
    <t>2 to 5min</t>
  </si>
  <si>
    <t>&gt; 5min</t>
  </si>
  <si>
    <t>Indirect Tax Revenues</t>
  </si>
  <si>
    <t>Regeneration</t>
  </si>
  <si>
    <t xml:space="preserve">Journey quality </t>
  </si>
  <si>
    <t>Wider Impacts</t>
  </si>
  <si>
    <t>Noise</t>
  </si>
  <si>
    <t>Air Quality</t>
  </si>
  <si>
    <t>Greenhouse gases</t>
  </si>
  <si>
    <t>Change in non-traded carbon over 60y (CO2e)</t>
  </si>
  <si>
    <t>Change in traded carbon over 60y (CO2e)</t>
  </si>
  <si>
    <t>Landscape</t>
  </si>
  <si>
    <t>Townscape</t>
  </si>
  <si>
    <t>Biodiversity</t>
  </si>
  <si>
    <t>Water Environment</t>
  </si>
  <si>
    <t xml:space="preserve">Social </t>
  </si>
  <si>
    <t>Physical activity</t>
  </si>
  <si>
    <t>Accidents</t>
  </si>
  <si>
    <t>Security</t>
  </si>
  <si>
    <t>Access to services</t>
  </si>
  <si>
    <t>Affordability</t>
  </si>
  <si>
    <t>Severance</t>
  </si>
  <si>
    <t>Public Accounts</t>
  </si>
  <si>
    <t>Environmental</t>
  </si>
  <si>
    <t>Cost to Broad Transport Budget</t>
  </si>
  <si>
    <t>Business users &amp; transport providers</t>
  </si>
  <si>
    <t>Commuting and Other users</t>
  </si>
  <si>
    <t>Reliability impact on Business users</t>
  </si>
  <si>
    <t>Reliability impact on Commuting and Other users</t>
  </si>
  <si>
    <t>Version Control</t>
  </si>
  <si>
    <t>Date</t>
  </si>
  <si>
    <t>Description</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</si>
  <si>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</si>
  <si>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</si>
  <si>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</si>
  <si>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</si>
  <si>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</si>
  <si>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</si>
  <si>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</si>
  <si>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</si>
  <si>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</si>
  <si>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TAG Reference</t>
  </si>
  <si>
    <t>Appraisal Summary Table (AST)</t>
  </si>
  <si>
    <t>Guidance for the Senior Responible Officer, Guidance for the Technical Project Manager</t>
  </si>
  <si>
    <t>Historic Environment</t>
  </si>
  <si>
    <t>Option and non-use values</t>
  </si>
  <si>
    <t>Definitive release</t>
  </si>
  <si>
    <t>N/A</t>
  </si>
  <si>
    <t>Greenhouse Gases</t>
  </si>
  <si>
    <t>Inter-peak</t>
  </si>
  <si>
    <t>PM peak</t>
  </si>
  <si>
    <t>AM peak</t>
  </si>
  <si>
    <t>Total</t>
  </si>
  <si>
    <t>Indirect Tax</t>
  </si>
  <si>
    <t>Operator Rev.</t>
  </si>
  <si>
    <t>Non-Fuel VOC</t>
  </si>
  <si>
    <t>Fuel
VOC</t>
  </si>
  <si>
    <t>User Charges</t>
  </si>
  <si>
    <t>Travel
Time</t>
  </si>
  <si>
    <t>Year</t>
  </si>
  <si>
    <t>Period</t>
  </si>
  <si>
    <t>Index</t>
  </si>
  <si>
    <t>User Benefits by Time Period</t>
  </si>
  <si>
    <t>Business user benefits</t>
  </si>
  <si>
    <t>Benefit to Cost Ratio (BCR)</t>
  </si>
  <si>
    <t>Net Present Value (NPV)</t>
  </si>
  <si>
    <t>Overall Impacts</t>
  </si>
  <si>
    <t>Present Value of Costs (PVC)</t>
  </si>
  <si>
    <t>Grant/Subsidy Payments</t>
  </si>
  <si>
    <t>Developer and Other Contribution</t>
  </si>
  <si>
    <t>Revenue</t>
  </si>
  <si>
    <t>Operating Costs</t>
  </si>
  <si>
    <t>Investment Costs</t>
  </si>
  <si>
    <t>Broad Transport Budget</t>
  </si>
  <si>
    <t>Present Value of Benefits (PVB)</t>
  </si>
  <si>
    <t>Wider Impact Benefits</t>
  </si>
  <si>
    <t>Reliability Benefits</t>
  </si>
  <si>
    <t>Physical Quality</t>
  </si>
  <si>
    <t>Journey Quality</t>
  </si>
  <si>
    <t>Local Air Quality</t>
  </si>
  <si>
    <t>Greenhouse Gas</t>
  </si>
  <si>
    <t>Delays during Construction &amp; Maintenance</t>
  </si>
  <si>
    <t>Accident Benefits</t>
  </si>
  <si>
    <t>Indirect Tax Revenue</t>
  </si>
  <si>
    <t>Private sector provider / other business Impacts</t>
  </si>
  <si>
    <t>Business User and Provider</t>
  </si>
  <si>
    <t>Consumer User (Other)</t>
  </si>
  <si>
    <t>Consumer User (Commute)</t>
  </si>
  <si>
    <t>Transport Efficiency</t>
  </si>
  <si>
    <t>TUBA Benefit Summary</t>
  </si>
  <si>
    <t>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t>
  </si>
  <si>
    <t xml:space="preserve">Note :  </t>
  </si>
  <si>
    <t>BCR = PVB/PVC</t>
  </si>
  <si>
    <t>NPV = PVB - PVC</t>
  </si>
  <si>
    <t>Net Present Value  (NPV)</t>
  </si>
  <si>
    <t>OVERALL IMPACTS</t>
  </si>
  <si>
    <t>(PVC) = (10)</t>
  </si>
  <si>
    <r>
      <t xml:space="preserve">Present Value of Costs </t>
    </r>
    <r>
      <rPr>
        <b/>
        <vertAlign val="superscript"/>
        <sz val="10"/>
        <rFont val="Arial"/>
        <family val="2"/>
      </rPr>
      <t>(see notes)</t>
    </r>
    <r>
      <rPr>
        <b/>
        <sz val="10"/>
        <rFont val="Arial"/>
        <family val="2"/>
      </rPr>
      <t xml:space="preserve">  (PVC)</t>
    </r>
  </si>
  <si>
    <t>(10)</t>
  </si>
  <si>
    <t>(PVB) = (12) + (13) + (14) + (15) + (16) + (17) + (1a) + (1b) + (5) + (17) - (11)</t>
  </si>
  <si>
    <r>
      <t xml:space="preserve">Present Value of Benefits </t>
    </r>
    <r>
      <rPr>
        <b/>
        <vertAlign val="superscript"/>
        <sz val="10"/>
        <rFont val="Arial"/>
        <family val="2"/>
      </rPr>
      <t>(see notes)</t>
    </r>
    <r>
      <rPr>
        <b/>
        <sz val="10"/>
        <rFont val="Arial"/>
        <family val="2"/>
      </rPr>
      <t xml:space="preserve"> (PVB)</t>
    </r>
  </si>
  <si>
    <t>(17)</t>
  </si>
  <si>
    <t>Option Values</t>
  </si>
  <si>
    <t>- (11) - sign changed from PA table, as PA table represents costs, not benefits</t>
  </si>
  <si>
    <t>Wider Public Finances (Indirect Taxation Revenues)</t>
  </si>
  <si>
    <t>(5)</t>
  </si>
  <si>
    <t>Economic Efficiency: Business Users and Providers</t>
  </si>
  <si>
    <t>(1b)</t>
  </si>
  <si>
    <t>Economic Efficiency: Consumer Users (Other)</t>
  </si>
  <si>
    <t>(1a)</t>
  </si>
  <si>
    <t>Economic Efficiency: Consumer Users (Commuting)</t>
  </si>
  <si>
    <t>(16)</t>
  </si>
  <si>
    <t>(15)</t>
  </si>
  <si>
    <t>(14)</t>
  </si>
  <si>
    <t>(13)</t>
  </si>
  <si>
    <t>(12)</t>
  </si>
  <si>
    <t>Analysis of Monetised Costs and Benefits</t>
  </si>
  <si>
    <t>(11) = (9)</t>
  </si>
  <si>
    <t>Wider Public Finances</t>
  </si>
  <si>
    <t>(10) = (7) + (8)</t>
  </si>
  <si>
    <t xml:space="preserve">TOTALS  </t>
  </si>
  <si>
    <t>(9)</t>
  </si>
  <si>
    <t/>
  </si>
  <si>
    <t>Central Government Funding: Non-Transport</t>
  </si>
  <si>
    <t>(8)</t>
  </si>
  <si>
    <t>NET  IMPACT</t>
  </si>
  <si>
    <t>Developer and Other Contributions</t>
  </si>
  <si>
    <t>Central Government Funding: Transport</t>
  </si>
  <si>
    <t>(7)</t>
  </si>
  <si>
    <t>INFRASTRUCTURE</t>
  </si>
  <si>
    <t>TOTAL</t>
  </si>
  <si>
    <t>Local Government Funding</t>
  </si>
  <si>
    <t>OTHER</t>
  </si>
  <si>
    <t>RAIL</t>
  </si>
  <si>
    <t>BUS/COACH</t>
  </si>
  <si>
    <t>ROAD</t>
  </si>
  <si>
    <t>ALL MODES</t>
  </si>
  <si>
    <t>Public Accounts for the Appraisal of Major Highway Schemes</t>
  </si>
  <si>
    <t>All entries are discounted present values, in 2010  prices and values (£,000s)</t>
  </si>
  <si>
    <t>Benefits appear as positive numbers, while costs appear as negative numbers.</t>
  </si>
  <si>
    <t>Notes:</t>
  </si>
  <si>
    <t>(6) = (1a) + (1b) + (5)</t>
  </si>
  <si>
    <t>Present Value of Transport Economic Efficiency Benefits (TEE)</t>
  </si>
  <si>
    <t>(5) = (2) + (3) + (4)</t>
  </si>
  <si>
    <t>NET BUSINESS IMPACT</t>
  </si>
  <si>
    <t>(4)</t>
  </si>
  <si>
    <t>Developer contributions</t>
  </si>
  <si>
    <t>Other business impacts</t>
  </si>
  <si>
    <t>(3)</t>
  </si>
  <si>
    <t>Subtotal</t>
  </si>
  <si>
    <t>Grant/subsidy</t>
  </si>
  <si>
    <t>Investment costs</t>
  </si>
  <si>
    <t>Operating costs</t>
  </si>
  <si>
    <t>Private sector provider impacts</t>
  </si>
  <si>
    <t>(2)</t>
  </si>
  <si>
    <t>During Construction &amp; Maintenance</t>
  </si>
  <si>
    <t>User charges</t>
  </si>
  <si>
    <t>Vehicle operating costs</t>
  </si>
  <si>
    <t>Travel time</t>
  </si>
  <si>
    <t>Passengers</t>
  </si>
  <si>
    <t>Freight</t>
  </si>
  <si>
    <t>Business Cars/LGVs</t>
  </si>
  <si>
    <t>Good Vehicles</t>
  </si>
  <si>
    <t xml:space="preserve">User benefits </t>
  </si>
  <si>
    <t>Business</t>
  </si>
  <si>
    <t>NET NON-BUSINESS BENEFITS: OTHER</t>
  </si>
  <si>
    <t>Private Cars/LGVs</t>
  </si>
  <si>
    <t>Non-business: Other</t>
  </si>
  <si>
    <t>NET NON-BUSINESS BENEFITS: COMMUTING</t>
  </si>
  <si>
    <t>Travel Time</t>
  </si>
  <si>
    <r>
      <t xml:space="preserve"> </t>
    </r>
    <r>
      <rPr>
        <b/>
        <i/>
        <sz val="9"/>
        <rFont val="Arial"/>
        <family val="2"/>
      </rPr>
      <t xml:space="preserve">User benefits </t>
    </r>
  </si>
  <si>
    <t>Non-business: Commuting</t>
  </si>
  <si>
    <t xml:space="preserve">Economic Efficiency of the Transport System (TEE)   </t>
  </si>
  <si>
    <t>20XX</t>
  </si>
  <si>
    <t>The appraisal has been undertaken using the Impact Pathways approach. Overall, with the Proposed Scheme there are modest improvements in local air quality in terms of NO2 and PM2.5 at locations with relevant human exposure. The overall monetary valuation takes into account ecosystem damage costs. No Air Quality Management Areas are included in the air quality study area. The Proposed Scheme links map onto PCM links which are all compliant with the NO2 limit value both with and without scheme. No exceedances of air quality standards are predicted.</t>
  </si>
  <si>
    <t>The greenhouse gases appraisal for road transport emissions has been undertaken in accordance with TAG Unit A3 methodology. The calculations are based on the traffic forecasts for the do-minimum and do-something model scenarios for 2025 (opening year) and 2040 (design year), as generated by the Norwich Area Transport Strategy (NATS) traffic model for the OBC. Non-traded CO2e emissions (petrol and diesel vehicles) and CO2e traded emissions (electric vehicles) have been calculated in accordance with DMRB LA 114. The substantial differences in the findings compared to those for Scheme 'Option C' those presented in the SOBC are largely attributed to the major updates to the NATS model for the OBC and DMRB methodology (previously HA 207/07) for calculating emissions of greenhouse gases from road traffic. 
Comments on assumptions and uncertainty: 
1) Emissions have been calculated across the whole of the NATS model simulation area.
2) Emissions have been estimated for scenarios in 2025 and 2040. For each year between the emissions have been determined by linear interpolation. In the absence of any data for the intervening years, this pragmatic approach adds a degree of uncertainty to the TAG calculations for these years.
3) The NATS model future forecast year is 2040. Beyond 2040 no traffic growth has been assumed. In reality some inter-annual variations in traffic levels and emissions can be expected. This factor adds a degree of uncertainty to the appraisal.
4) Emissions have been estimated based on vehicle fleet composition forecasts which were published pre-COVID-19. The likely impact of COVID-19 on fleet composition in future years cannot be predicted with any certainty at this present time.</t>
  </si>
  <si>
    <t>There would be subdivision of fields, disrupting field patterns locally. There would be sections of embankment and cutting through the landscape which would affect the pattern locally but the viaduct would have a wider impact. Field patterns are easily substitutable, although loss of mature hedgerow trees would take much longer to re-establish. The viaduct across the River Wensum will introduce a new feature into this landscape and will have a significant impact on tranquillity in the north. The road will also alter tranquillity locally along its entire length, although more limited than the viaduct due to it largely being at-grade or in cutting. The alignment, which is duelled, is larger than the existing road infrastructure through this landscape and therefore out of character. There will be some loss of woodland and arable farmland altering land cover locally.</t>
  </si>
  <si>
    <t>Moderate Adverse</t>
  </si>
  <si>
    <t>Scoped out of WebTAG and AST appraisal.</t>
  </si>
  <si>
    <t xml:space="preserve">The Proposed Scheme would have a moderate adverse effect on the setting (context) of nearby listed buildings, and will adversely affect the appreciation and understanding of the characteristic historic environmental resource in the area of proposed road construction. 
The Proposed Scheme would have a low, moderate or major adverse effect on known non-designated assets. The Proposed Scheme would have a low, moderate or major direct impact on previously unrecorded significant historic environment non-designated assets, resulting in loss of features such that their integrity is substantially compromised. The heritage significance of such assets would depend on their nature, date, extent and survival but might be local or regional (potentially national if extensive and well preserved). </t>
  </si>
  <si>
    <t>Moderate adverse (built heritage)
Low, moderate or major adverse (buried remains)</t>
  </si>
  <si>
    <t>The possible biodiversity impacts include loss of woodland, hedgerows and wetland, degradation of habitats and impacts to protected species through loss of habitat, disturbance, severance of habitat, fragmentation and killing/injury of individuals. Impacts could occur during construction and operation of the Proposed Scheme. Mitigation and compensation strategies are being developed to reduce the identified possible impacts. Mitigation measures include a range of design features such as sensitive timing of construction works and the use of green bridges and underpasses.  Compensation measures include planting new areas of woodland and enhancing existing woodlands.  The most significant impact which cannot be mitigated for, in the short term, is the loss of woodland which bats use as foraging habitat.</t>
  </si>
  <si>
    <t>Large adverse</t>
  </si>
  <si>
    <t xml:space="preserve">No structures are proposed within the channel of the River Wensum or within 10m of the River Wensum. This is expected to minimise impacts to the river flow and channel morphology of the River Wensum. 
The Proposed Scheme requires the construction of a maintenance access track immediately adjacent to the proposed viaduct to enable inspection of the viaduct over its design life. The track will not require crossing of the River Wensum but will need to be constructed within the floodplain of the River Wensum and cross the land drains located within this area. The access track will be constructed at grade to prevent adverse effects to floodplain storage or flood flow conveyance. 
Structures such as culverts into a watercourse can potentially remove natural bed substrate and bank-side habitat, as well as change flow dynamics and sediment transport through the Tributary of the River Tud. Crossings of watercourses and any new watercourse channels are expected to maintain the capacity of the channel, ensure no increased flood risk up to the 1 in 100-year event considering the potential effects of climate change, be designed in accordance with DMRB guidance, and be sensitive to ecological requirements.
The Drainage Strategy at this stage of the assessment indicates that infiltration to ground and discharge to nearby watercourses will be utilised to discharge road runoff. A robust surface water drainage system will be expected to ensure discharge from the Proposed Scheme does not increase flood risk elsewhere up to and including the 1 in 100-year event and allowing for climate change effects and provides sufficient attenuation to restrict the rate and volume of discharge to those agreed with Norfolk County Council (NCC) as the Lead Local Flood Authority (LLFA). 
A broad range of potential runoff pollutants, such as hydrocarbons (fuel and lubricants), fuel additives, metal from corrosion of vehicles, de-icer and gritting material, can accumulate on road surfaces. These can subsequently be washed off the road during rainfall events, polluting the receiving groundwater water bodies.  Implementation of a Construction Environmental Management Plan (CEMP) and passive treatment incorporated into sustainable drainage systems (SuDS) should be considered and adhered to during construction and operation of the Proposed Scheme, to reduce the risk of contamination to the water environment.
Mitigation for reduced groundwater recharge due to the introduction of hardstanding should be considered during detail design stage of the Proposed Scheme.
</t>
  </si>
  <si>
    <t xml:space="preserve">Slight Adverse </t>
  </si>
  <si>
    <t>Norwich Western Link</t>
  </si>
  <si>
    <t>The Norwich Western Link will comprise a new dual carriageway all-purpose road to the west of Norwich, from the A47 to the A1067/A1270, including a new viaduct bridge over the River Wensum and its floodplain. The scheme will provide a direct connection between the Strategic Road Network and the A1270 Broadland Northway through the west of Norwich. This will complete an orbital route around Norwich, which forms part of the Major Road Network.</t>
  </si>
  <si>
    <t>Norfolk County Council</t>
  </si>
  <si>
    <t>The study area for the assessment has been derived based on guidance within the Design Manual for Roads and Bridges (DMRB), LA 111 Noise and Vibration, May 2020 and is set to a distance of 600m from the kerb of any new roads associated with the scheme. There are 52 residential dwellings within the study area and no additional other sensitive receptors. Generally, within the study area, noise levels are predicted to increase as a result of the scheme, with large increases predicted at isolated receptors towards the centre of the study area where low baseline levels are anticipated. However, some receptors along Wood Lane and Paddy's Lane are predicted to experience noise level reductions as a result of less vehicles using these roads in favour of the scheme. 
The Highways England A47 dualling scheme has been included in both the Do-minimum (without scheme) and Do-something (with scheme) scenarios for the purpose of this assessment.</t>
  </si>
  <si>
    <t xml:space="preserve">Households experiencing increased daytime noise in forecast year: 33
Households experiencing reduced daytime noise in forecast year: 10
Households experiencing increased night time noise in forecast year: 3
Households experiencing reduced night time noise in forecast year: 10
</t>
  </si>
  <si>
    <t>NA</t>
  </si>
  <si>
    <t>NPV of change in NO2: £9,803
NPV of change in PM2.5: £62,165 
Total NPV of change in air quality: £71,968</t>
  </si>
  <si>
    <t>Reliability has been assessed in line with TAG Unit A1.3, Section 6.3 (Reliability – urban roads) based on the calculation of the standard deviation of journey times from journey time and distance for each O-D (origin-destination) pair</t>
  </si>
  <si>
    <t>WSP’s Wider Impacts in Transport Appraisal (WITA) tool has been used.The tool estimates the following impacts: agglomeration, labour supply and output change in imperfectly competitive markets as described in TAG units A2.1 to unit A2.4:</t>
  </si>
  <si>
    <t xml:space="preserve">Based on the assessment undertaken, the security impacts have been assessed as moderate/large beneficial. This is due to the provision of lighting and illuminated signs on the new link, and the reduction in junctions and stop start traffic. </t>
  </si>
  <si>
    <t>Moderate Beneficial</t>
  </si>
  <si>
    <t>Slight Beneficial</t>
  </si>
  <si>
    <t>Journey Quality has been assessed for traveller care, traveller views and traveller stress. Traveller care impacts have been assessed as moderately beneficial. Traveller views impacts have been assessed as neutral to beneficial, and traveller stress impacts have been assessed as large beneficial.</t>
  </si>
  <si>
    <t>Neutral</t>
  </si>
  <si>
    <t>The scheme has not been designed to address accessibility, there is no change in the routes served by the public transport system, although there may be complementary public transport measures considered separately to the NWL at a later time.</t>
  </si>
  <si>
    <t>The scheme has not been designed to address the affordability of the transport system, there will be no change in fares/travel costs in users apart from those already identified through TUBA via Car Fuel and Non-Fuel operating costs</t>
  </si>
  <si>
    <t>The scheme will not substantially change the availability of transport services within the study area.</t>
  </si>
  <si>
    <t>The impacts on Physical Activity has been assessed with DfT’s AMAT for three of the four wider walking and cycling interventions. The NWL is forecast to have a beneficial impact of £8.876 million.</t>
  </si>
  <si>
    <t>Appraisal Summary Table: Core Growth scenario</t>
  </si>
  <si>
    <r>
      <rPr>
        <u/>
        <sz val="16"/>
        <rFont val="Arial"/>
        <family val="2"/>
      </rPr>
      <t>NO2</t>
    </r>
    <r>
      <rPr>
        <sz val="16"/>
        <rFont val="Arial"/>
        <family val="2"/>
      </rPr>
      <t xml:space="preserve">
Change in NO2 assessment score over 60 year appraisal period: -10,684.21 (between 'with scheme' and 'without scheme' scenarios).
In 2025 there are there are 7,860 properties with improvement, 35 properties with no change, and 2,180 properties with deterioration. In 2040 there are 7,733 properties with improvement, 32 properties with no change, and 2,310 properties with deterioration.
</t>
    </r>
    <r>
      <rPr>
        <u/>
        <sz val="16"/>
        <rFont val="Arial"/>
        <family val="2"/>
      </rPr>
      <t>PM2.5</t>
    </r>
    <r>
      <rPr>
        <sz val="16"/>
        <rFont val="Arial"/>
        <family val="2"/>
      </rPr>
      <t xml:space="preserve">
Change in PM2.5 assessment score over 60 year appraisal period: -1,172.63 (between 'with scheme' and 'without scheme' scenarios).
In 2025 there are 8,002 properties with improvement, 6 properties with no change, and 2,067 properties with deterioration. In 2040 there are 7,747 properties with improvement, 282 properties with no change, and 2,046 properties with deterioration.</t>
    </r>
  </si>
  <si>
    <t>There are more roads forecast to experience decreases in flow rather than increases in flow in the study area; thus, showing a beneficial impact of the scheme on traffic flow, therefore the change in vehicle flows are not anticipated to negatively impact pedestrian movement. Where existing routes are severed, new crossing facilities will be provided, which should mitigate the impact of the new road.</t>
  </si>
  <si>
    <t>WI1: Agglomeration impacts £89.26m
WI2: Output change in imperfectly competitive markets impacts £7.88m
WI3: Tax revenues arising from labour market impacts £0.33m</t>
  </si>
  <si>
    <t>The scheme provides business user benefits, with nearly all of the benefits being from journey time savings totalling with £81.766m in user benefits. There are increases in vehicle operating costs, with a benefit of over £6.803m</t>
  </si>
  <si>
    <t>The scheme provides Commuting and Other user benefits, with most of the benefits being from journey time savings totalling £149.872m in user benefits. This are increases in vehicle operating costs, with a benefit of £76.420m.</t>
  </si>
  <si>
    <t>The results indicate that the scheme will result in a reduction of 529 accidents over the 60 year appraisal period, leading to a reduction of 674 casualties (2 Fatal, 56 Serious and 616) Slight</t>
  </si>
  <si>
    <t>The cost to the broad transport budget is £127.129m</t>
  </si>
  <si>
    <t>The indirect tax revenues are £53.272m</t>
  </si>
  <si>
    <t>COBALT (COst and Benefit to Accidents – Light Touch) has been used to understand the likely impact of the scheme on accidents in the study area. The impacts on users and road safety (accidents) has been appraised for a period of 60 years from the first year of scheme opening.
The results indicate that the scheme will result in a reduction of 529 accidents over the 60 year appraisal period, leading to a reduction of 674 casualties (2 Fatal, 56 Serious and 616 Slight).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</si>
</sst>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164" formatCode="#,##0_;"/>
    <numFmt numFmtId="165" formatCode="\(#,##0\)_;"/>
    <numFmt numFmtId="166" formatCode="0.00000"/>
    <numFmt numFmtId="167" formatCode="#,##0.00_;"/>
    <numFmt numFmtId="168" formatCode="_-&quot;£&quot;* #,##0_-;\-&quot;£&quot;* #,##0_-;_-&quot;£&quot;* &quot;-&quot;??_-;_-@_-"/>
    <numFmt numFmtId="169" formatCode="#,##0.000"/>
    <numFmt numFmtId="170" formatCode="&quot;£&quot;#,##0.000;[Red]\-&quot;£&quot;#,##0.000"/>
    <numFmt numFmtId="171" formatCode="&quot;£&quot;#,##0"/>
  </numFmts>
  <fonts count="46"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b/>
      <sz val="10"/>
      <name val="Arial"/>
      <family val="2"/>
    </font>
    <font>
      <b/>
      <sz val="12"/>
      <name val="Arial"/>
      <family val="2"/>
    </font>
    <font>
      <b/>
      <sz val="10"/>
      <color indexed="10"/>
      <name val="Arial"/>
      <family val="2"/>
    </font>
    <font>
      <b/>
      <sz val="8"/>
      <name val="Arial"/>
      <family val="2"/>
    </font>
    <font>
      <sz val="10"/>
      <color theme="1"/>
      <name val="Arial"/>
      <family val="2"/>
    </font>
    <font>
      <sz val="11"/>
      <color theme="1"/>
      <name val="Arial"/>
      <family val="2"/>
    </font>
    <font>
      <sz val="10"/>
      <color indexed="23"/>
      <name val="Arial"/>
      <family val="2"/>
    </font>
    <font>
      <b/>
      <sz val="10"/>
      <color indexed="18"/>
      <name val="Arial"/>
      <family val="2"/>
    </font>
    <font>
      <b/>
      <i/>
      <sz val="10"/>
      <name val="Arial"/>
      <family val="2"/>
    </font>
    <font>
      <i/>
      <sz val="9"/>
      <name val="Arial"/>
      <family val="2"/>
    </font>
    <font>
      <b/>
      <vertAlign val="superscript"/>
      <sz val="10"/>
      <name val="Arial"/>
      <family val="2"/>
    </font>
    <font>
      <i/>
      <sz val="8"/>
      <name val="Arial"/>
      <family val="2"/>
    </font>
    <font>
      <b/>
      <sz val="8.5"/>
      <name val="Arial"/>
      <family val="2"/>
    </font>
    <font>
      <sz val="8.5"/>
      <name val="Arial"/>
      <family val="2"/>
    </font>
    <font>
      <sz val="12"/>
      <name val="Arial"/>
      <family val="2"/>
    </font>
    <font>
      <b/>
      <i/>
      <sz val="9"/>
      <name val="Arial"/>
      <family val="2"/>
    </font>
    <font>
      <sz val="10"/>
      <name val="Arial"/>
      <family val="2"/>
    </font>
    <font>
      <sz val="16"/>
      <name val="Arial"/>
      <family val="2"/>
    </font>
    <font>
      <b/>
      <sz val="16"/>
      <name val="Arial"/>
      <family val="2"/>
    </font>
    <font>
      <sz val="16"/>
      <color indexed="10"/>
      <name val="Arial"/>
      <family val="2"/>
    </font>
    <font>
      <b/>
      <sz val="16"/>
      <color indexed="9"/>
      <name val="Arial"/>
      <family val="2"/>
    </font>
    <font>
      <sz val="16"/>
      <color indexed="9"/>
      <name val="Arial"/>
      <family val="2"/>
    </font>
    <font>
      <u/>
      <sz val="16"/>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indexed="22"/>
        <bgColor indexed="8"/>
      </patternFill>
    </fill>
    <fill>
      <patternFill patternType="solid">
        <fgColor indexed="2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double">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44" fontId="39" fillId="0" borderId="0" applyFont="0" applyFill="0" applyBorder="0" applyAlignment="0" applyProtection="0"/>
  </cellStyleXfs>
  <cellXfs count="436">
    <xf numFmtId="0" fontId="0" fillId="0" borderId="0" xfId="0"/>
    <xf numFmtId="0" fontId="24" fillId="26" borderId="0" xfId="0" applyFont="1" applyFill="1"/>
    <xf numFmtId="0" fontId="23" fillId="26" borderId="0" xfId="0" applyFont="1" applyFill="1"/>
    <xf numFmtId="0" fontId="25" fillId="26" borderId="0" xfId="0" applyFont="1" applyFill="1"/>
    <xf numFmtId="14" fontId="23" fillId="26" borderId="0" xfId="0" applyNumberFormat="1" applyFont="1" applyFill="1" applyAlignment="1">
      <alignment horizontal="left"/>
    </xf>
    <xf numFmtId="17" fontId="23" fillId="26" borderId="0" xfId="0" applyNumberFormat="1" applyFont="1" applyFill="1"/>
    <xf numFmtId="0" fontId="15" fillId="0" borderId="0" xfId="42" applyFont="1" applyAlignment="1">
      <alignment vertical="center" wrapText="1"/>
    </xf>
    <xf numFmtId="49" fontId="15" fillId="0" borderId="0" xfId="42" applyNumberFormat="1" applyFont="1" applyAlignment="1">
      <alignment vertical="center" wrapText="1"/>
    </xf>
    <xf numFmtId="0" fontId="15" fillId="0" borderId="41" xfId="42" applyFont="1" applyBorder="1" applyAlignment="1">
      <alignment vertical="center" wrapText="1"/>
    </xf>
    <xf numFmtId="0" fontId="15" fillId="0" borderId="40" xfId="42" applyFont="1" applyBorder="1" applyAlignment="1">
      <alignment vertical="center" wrapText="1"/>
    </xf>
    <xf numFmtId="0" fontId="15" fillId="0" borderId="39" xfId="42" applyFont="1" applyBorder="1" applyAlignment="1">
      <alignment vertical="center" wrapText="1"/>
    </xf>
    <xf numFmtId="164" fontId="15" fillId="26" borderId="25" xfId="42" applyNumberFormat="1" applyFont="1" applyFill="1" applyBorder="1" applyAlignment="1">
      <alignment vertical="center"/>
    </xf>
    <xf numFmtId="0" fontId="15" fillId="0" borderId="0" xfId="42" applyFont="1" applyAlignment="1">
      <alignment horizontal="center" vertical="center" wrapText="1"/>
    </xf>
    <xf numFmtId="0" fontId="28" fillId="0" borderId="13" xfId="42" applyFont="1" applyBorder="1" applyAlignment="1">
      <alignment horizontal="left" vertical="center" indent="1"/>
    </xf>
    <xf numFmtId="0" fontId="27" fillId="0" borderId="13" xfId="42" applyFont="1" applyBorder="1" applyAlignment="1">
      <alignment horizontal="left" vertical="center" indent="1"/>
    </xf>
    <xf numFmtId="0" fontId="23" fillId="0" borderId="0" xfId="42" applyFont="1" applyAlignment="1">
      <alignment horizontal="center" vertical="center" wrapText="1"/>
    </xf>
    <xf numFmtId="0" fontId="23" fillId="0" borderId="0" xfId="42" applyFont="1" applyAlignment="1">
      <alignment vertical="center" wrapText="1"/>
    </xf>
    <xf numFmtId="0" fontId="23" fillId="0" borderId="13" xfId="42" applyFont="1" applyBorder="1" applyAlignment="1">
      <alignment vertical="center"/>
    </xf>
    <xf numFmtId="0" fontId="15" fillId="0" borderId="12" xfId="42" applyFont="1" applyBorder="1" applyAlignment="1">
      <alignment vertical="center" wrapText="1"/>
    </xf>
    <xf numFmtId="0" fontId="15" fillId="0" borderId="11" xfId="42" applyFont="1" applyBorder="1" applyAlignment="1">
      <alignment vertical="center" wrapText="1"/>
    </xf>
    <xf numFmtId="0" fontId="23" fillId="0" borderId="10" xfId="42" applyFont="1" applyBorder="1" applyAlignment="1">
      <alignment vertical="center"/>
    </xf>
    <xf numFmtId="0" fontId="24" fillId="0" borderId="0" xfId="42" applyFont="1" applyAlignment="1">
      <alignment vertical="center"/>
    </xf>
    <xf numFmtId="164" fontId="29" fillId="26" borderId="47" xfId="42" applyNumberFormat="1" applyFont="1" applyFill="1" applyBorder="1" applyAlignment="1">
      <alignment vertical="center"/>
    </xf>
    <xf numFmtId="0" fontId="29" fillId="26" borderId="45" xfId="42" applyFont="1" applyFill="1" applyBorder="1" applyAlignment="1">
      <alignment vertical="center" wrapText="1"/>
    </xf>
    <xf numFmtId="0" fontId="29" fillId="26" borderId="54" xfId="42" applyFont="1" applyFill="1" applyBorder="1" applyAlignment="1">
      <alignment horizontal="left" vertical="center" indent="1"/>
    </xf>
    <xf numFmtId="165" fontId="29" fillId="26" borderId="0" xfId="42" applyNumberFormat="1" applyFont="1" applyFill="1" applyAlignment="1">
      <alignment vertical="center"/>
    </xf>
    <xf numFmtId="164" fontId="29" fillId="26" borderId="0" xfId="42" applyNumberFormat="1" applyFont="1" applyFill="1" applyAlignment="1">
      <alignment vertical="center"/>
    </xf>
    <xf numFmtId="0" fontId="29" fillId="26" borderId="0" xfId="42" applyFont="1" applyFill="1" applyAlignment="1">
      <alignment vertical="center" wrapText="1"/>
    </xf>
    <xf numFmtId="0" fontId="29" fillId="26" borderId="0" xfId="42" applyFont="1" applyFill="1" applyAlignment="1">
      <alignment horizontal="left" vertical="center" indent="1"/>
    </xf>
    <xf numFmtId="0" fontId="15" fillId="0" borderId="17" xfId="42" applyFont="1" applyBorder="1" applyAlignment="1">
      <alignment vertical="center" wrapText="1"/>
    </xf>
    <xf numFmtId="166" fontId="15" fillId="0" borderId="0" xfId="42" applyNumberFormat="1" applyFont="1" applyAlignment="1">
      <alignment vertical="center" wrapText="1"/>
    </xf>
    <xf numFmtId="167" fontId="30" fillId="26" borderId="47" xfId="42" applyNumberFormat="1" applyFont="1" applyFill="1" applyBorder="1" applyAlignment="1">
      <alignment vertical="center"/>
    </xf>
    <xf numFmtId="0" fontId="15" fillId="26" borderId="54" xfId="42" applyFont="1" applyFill="1" applyBorder="1" applyAlignment="1">
      <alignment vertical="center" wrapText="1"/>
    </xf>
    <xf numFmtId="164" fontId="30" fillId="26" borderId="47" xfId="42" applyNumberFormat="1" applyFont="1" applyFill="1" applyBorder="1" applyAlignment="1">
      <alignment vertical="center"/>
    </xf>
    <xf numFmtId="0" fontId="28" fillId="0" borderId="13" xfId="42" applyFont="1" applyBorder="1" applyAlignment="1">
      <alignment vertical="center"/>
    </xf>
    <xf numFmtId="0" fontId="31" fillId="0" borderId="13" xfId="42" applyFont="1" applyBorder="1" applyAlignment="1">
      <alignment horizontal="left" vertical="center" indent="1"/>
    </xf>
    <xf numFmtId="164" fontId="15" fillId="26" borderId="47" xfId="42" applyNumberFormat="1" applyFont="1" applyFill="1" applyBorder="1" applyAlignment="1">
      <alignment vertical="center"/>
    </xf>
    <xf numFmtId="0" fontId="27" fillId="0" borderId="13" xfId="42" applyFont="1" applyBorder="1" applyAlignment="1">
      <alignment horizontal="left" vertical="center" indent="2"/>
    </xf>
    <xf numFmtId="0" fontId="15" fillId="0" borderId="13" xfId="42" applyFont="1" applyBorder="1" applyAlignment="1">
      <alignment horizontal="left" vertical="center" indent="2"/>
    </xf>
    <xf numFmtId="0" fontId="15" fillId="0" borderId="10" xfId="42" applyFont="1" applyBorder="1" applyAlignment="1">
      <alignment vertical="center" wrapText="1"/>
    </xf>
    <xf numFmtId="0" fontId="21" fillId="0" borderId="13" xfId="42" applyFont="1" applyBorder="1" applyAlignment="1">
      <alignment horizontal="right" vertical="top" wrapText="1"/>
    </xf>
    <xf numFmtId="0" fontId="15" fillId="0" borderId="13" xfId="42" applyFont="1" applyBorder="1" applyAlignment="1">
      <alignment vertical="center"/>
    </xf>
    <xf numFmtId="0" fontId="32" fillId="0" borderId="0" xfId="42" applyFont="1" applyAlignment="1">
      <alignment horizontal="left" vertical="center" indent="1"/>
    </xf>
    <xf numFmtId="0" fontId="23" fillId="26" borderId="54" xfId="42" applyFont="1" applyFill="1" applyBorder="1" applyAlignment="1">
      <alignment vertical="center" wrapText="1"/>
    </xf>
    <xf numFmtId="0" fontId="32" fillId="0" borderId="0" xfId="42" quotePrefix="1" applyFont="1" applyAlignment="1">
      <alignment horizontal="left" vertical="center" indent="1"/>
    </xf>
    <xf numFmtId="164" fontId="15" fillId="0" borderId="0" xfId="42" applyNumberFormat="1" applyFont="1" applyAlignment="1">
      <alignment vertical="center" wrapText="1"/>
    </xf>
    <xf numFmtId="0" fontId="23" fillId="0" borderId="0" xfId="42" applyFont="1" applyAlignment="1">
      <alignment vertical="center"/>
    </xf>
    <xf numFmtId="0" fontId="15" fillId="0" borderId="17" xfId="42" applyFont="1" applyBorder="1" applyAlignment="1">
      <alignment vertical="center"/>
    </xf>
    <xf numFmtId="0" fontId="15" fillId="0" borderId="0" xfId="42" applyFont="1" applyAlignment="1">
      <alignment vertical="center"/>
    </xf>
    <xf numFmtId="164" fontId="30" fillId="0" borderId="89" xfId="42" applyNumberFormat="1" applyFont="1" applyBorder="1" applyAlignment="1">
      <alignment vertical="center"/>
    </xf>
    <xf numFmtId="0" fontId="34" fillId="0" borderId="0" xfId="42" quotePrefix="1" applyFont="1" applyAlignment="1">
      <alignment horizontal="center" vertical="center"/>
    </xf>
    <xf numFmtId="0" fontId="22" fillId="0" borderId="0" xfId="42" applyFont="1" applyAlignment="1">
      <alignment vertical="center"/>
    </xf>
    <xf numFmtId="164" fontId="15" fillId="0" borderId="19" xfId="42" applyNumberFormat="1" applyFont="1" applyBorder="1" applyAlignment="1">
      <alignment vertical="center"/>
    </xf>
    <xf numFmtId="164" fontId="15" fillId="0" borderId="25" xfId="42" applyNumberFormat="1" applyFont="1" applyBorder="1" applyAlignment="1">
      <alignment vertical="center"/>
    </xf>
    <xf numFmtId="164" fontId="23" fillId="0" borderId="41" xfId="42" applyNumberFormat="1" applyFont="1" applyBorder="1" applyAlignment="1">
      <alignment vertical="center"/>
    </xf>
    <xf numFmtId="164" fontId="30" fillId="0" borderId="89" xfId="42" applyNumberFormat="1" applyFont="1" applyBorder="1" applyAlignment="1">
      <alignment horizontal="right" vertical="center"/>
    </xf>
    <xf numFmtId="164" fontId="15" fillId="0" borderId="41" xfId="42" applyNumberFormat="1" applyFont="1" applyBorder="1" applyAlignment="1">
      <alignment vertical="center"/>
    </xf>
    <xf numFmtId="0" fontId="21" fillId="0" borderId="0" xfId="42" applyFont="1" applyAlignment="1">
      <alignment vertical="center"/>
    </xf>
    <xf numFmtId="164" fontId="15" fillId="0" borderId="25" xfId="42" applyNumberFormat="1" applyFont="1" applyBorder="1" applyAlignment="1">
      <alignment horizontal="right" vertical="center"/>
    </xf>
    <xf numFmtId="0" fontId="15" fillId="0" borderId="0" xfId="42" applyFont="1" applyAlignment="1">
      <alignment horizontal="left" vertical="center" indent="2"/>
    </xf>
    <xf numFmtId="164" fontId="15" fillId="0" borderId="33" xfId="42" applyNumberFormat="1" applyFont="1" applyBorder="1" applyAlignment="1">
      <alignment vertical="center"/>
    </xf>
    <xf numFmtId="0" fontId="26" fillId="0" borderId="55" xfId="42" applyFont="1" applyBorder="1" applyAlignment="1">
      <alignment vertical="center" wrapText="1"/>
    </xf>
    <xf numFmtId="0" fontId="36" fillId="0" borderId="70" xfId="42" applyFont="1" applyBorder="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0" fontId="35" fillId="0" borderId="17" xfId="42" applyFont="1" applyBorder="1" applyAlignment="1">
      <alignment vertical="center" wrapText="1"/>
    </xf>
    <xf numFmtId="0" fontId="15" fillId="0" borderId="13" xfId="42" applyFont="1" applyBorder="1" applyAlignment="1">
      <alignment vertical="center" wrapText="1"/>
    </xf>
    <xf numFmtId="0" fontId="37" fillId="0" borderId="0" xfId="42" applyFont="1" applyAlignment="1">
      <alignment vertical="center" wrapText="1"/>
    </xf>
    <xf numFmtId="0" fontId="21" fillId="0" borderId="41" xfId="42" applyFont="1" applyBorder="1" applyAlignment="1">
      <alignment vertical="center" wrapText="1"/>
    </xf>
    <xf numFmtId="0" fontId="21" fillId="0" borderId="40" xfId="42" applyFont="1" applyBorder="1" applyAlignment="1">
      <alignment vertical="center" wrapText="1"/>
    </xf>
    <xf numFmtId="0" fontId="21" fillId="0" borderId="0" xfId="42" applyFont="1" applyAlignment="1">
      <alignment horizontal="right" vertical="center" wrapText="1"/>
    </xf>
    <xf numFmtId="0" fontId="21" fillId="0" borderId="17" xfId="42" applyFont="1" applyBorder="1" applyAlignment="1">
      <alignment vertical="center" wrapText="1"/>
    </xf>
    <xf numFmtId="0" fontId="21" fillId="0" borderId="0" xfId="42" applyFont="1" applyAlignment="1">
      <alignment vertical="center" wrapText="1"/>
    </xf>
    <xf numFmtId="0" fontId="32" fillId="0" borderId="0" xfId="42" applyFont="1" applyAlignment="1">
      <alignment vertical="center" wrapText="1"/>
    </xf>
    <xf numFmtId="164" fontId="21" fillId="0" borderId="0" xfId="42" applyNumberFormat="1" applyFont="1" applyAlignment="1">
      <alignment vertical="center" wrapText="1"/>
    </xf>
    <xf numFmtId="0" fontId="32" fillId="0" borderId="0" xfId="42" quotePrefix="1" applyFont="1" applyAlignment="1">
      <alignment horizontal="left" vertical="center" wrapText="1" indent="1"/>
    </xf>
    <xf numFmtId="164" fontId="21" fillId="0" borderId="70" xfId="42" applyNumberFormat="1" applyFont="1" applyBorder="1" applyAlignment="1">
      <alignment vertical="center" wrapText="1"/>
    </xf>
    <xf numFmtId="164" fontId="21" fillId="0" borderId="55" xfId="42" applyNumberFormat="1" applyFont="1" applyBorder="1" applyAlignment="1">
      <alignment vertical="center" wrapText="1"/>
    </xf>
    <xf numFmtId="0" fontId="32" fillId="0" borderId="0" xfId="42" applyFont="1" applyAlignment="1">
      <alignment horizontal="left" vertical="center" wrapText="1"/>
    </xf>
    <xf numFmtId="164" fontId="23" fillId="0" borderId="63" xfId="42" applyNumberFormat="1" applyFont="1" applyBorder="1" applyAlignment="1">
      <alignment vertical="center"/>
    </xf>
    <xf numFmtId="164" fontId="23" fillId="0" borderId="89" xfId="42" applyNumberFormat="1" applyFont="1" applyBorder="1" applyAlignment="1">
      <alignment vertical="center"/>
    </xf>
    <xf numFmtId="164" fontId="15" fillId="0" borderId="37" xfId="42" applyNumberFormat="1" applyFont="1" applyBorder="1" applyAlignment="1">
      <alignment vertical="center"/>
    </xf>
    <xf numFmtId="164" fontId="15" fillId="0" borderId="28" xfId="42" applyNumberFormat="1" applyFont="1" applyBorder="1" applyAlignment="1">
      <alignment vertical="center"/>
    </xf>
    <xf numFmtId="0" fontId="32" fillId="0" borderId="88" xfId="42" applyFont="1" applyBorder="1" applyAlignment="1">
      <alignment horizontal="left" vertical="center" wrapText="1" indent="1"/>
    </xf>
    <xf numFmtId="164" fontId="15" fillId="0" borderId="22" xfId="42" applyNumberFormat="1" applyFont="1" applyBorder="1" applyAlignment="1">
      <alignment vertical="center"/>
    </xf>
    <xf numFmtId="0" fontId="20" fillId="0" borderId="17" xfId="42" applyFont="1" applyBorder="1" applyAlignment="1">
      <alignment vertical="center" wrapText="1"/>
    </xf>
    <xf numFmtId="0" fontId="35" fillId="0" borderId="0" xfId="42" applyFont="1" applyAlignment="1">
      <alignment horizontal="left" vertical="center" wrapText="1"/>
    </xf>
    <xf numFmtId="0" fontId="36" fillId="0" borderId="0" xfId="42" applyFont="1" applyAlignment="1">
      <alignment horizontal="center" vertical="center" wrapText="1"/>
    </xf>
    <xf numFmtId="0" fontId="21" fillId="0" borderId="11" xfId="42" applyFont="1" applyBorder="1" applyAlignment="1">
      <alignment vertical="center" wrapText="1"/>
    </xf>
    <xf numFmtId="0" fontId="32" fillId="0" borderId="0" xfId="42" applyFont="1" applyAlignment="1">
      <alignment horizontal="left" vertical="center" wrapText="1" indent="1"/>
    </xf>
    <xf numFmtId="0" fontId="21" fillId="0" borderId="55" xfId="42" applyFont="1" applyBorder="1" applyAlignment="1">
      <alignment vertical="center" wrapText="1"/>
    </xf>
    <xf numFmtId="0" fontId="32" fillId="0" borderId="62" xfId="42" quotePrefix="1" applyFont="1" applyBorder="1" applyAlignment="1">
      <alignment horizontal="left" vertical="center" wrapText="1" indent="1"/>
    </xf>
    <xf numFmtId="164" fontId="15" fillId="0" borderId="43" xfId="42" applyNumberFormat="1" applyFont="1" applyBorder="1" applyAlignment="1">
      <alignment vertical="center"/>
    </xf>
    <xf numFmtId="164" fontId="15" fillId="0" borderId="74" xfId="42" applyNumberFormat="1" applyFont="1" applyBorder="1" applyAlignment="1">
      <alignment vertical="center"/>
    </xf>
    <xf numFmtId="0" fontId="21" fillId="0" borderId="88" xfId="42" applyFont="1" applyBorder="1" applyAlignment="1">
      <alignment horizontal="left" vertical="center" wrapText="1" indent="1"/>
    </xf>
    <xf numFmtId="164" fontId="15" fillId="0" borderId="36" xfId="42" applyNumberFormat="1" applyFont="1" applyBorder="1" applyAlignment="1">
      <alignment vertical="center"/>
    </xf>
    <xf numFmtId="164" fontId="15" fillId="0" borderId="54" xfId="42" applyNumberFormat="1" applyFont="1" applyBorder="1" applyAlignment="1">
      <alignment vertical="center"/>
    </xf>
    <xf numFmtId="164" fontId="15" fillId="31" borderId="25" xfId="42" applyNumberFormat="1" applyFont="1" applyFill="1" applyBorder="1" applyAlignment="1">
      <alignment vertical="center"/>
    </xf>
    <xf numFmtId="164" fontId="15" fillId="0" borderId="34" xfId="42" applyNumberFormat="1" applyFont="1" applyBorder="1" applyAlignment="1">
      <alignment vertical="center"/>
    </xf>
    <xf numFmtId="164" fontId="15" fillId="0" borderId="17" xfId="42" applyNumberFormat="1" applyFont="1" applyBorder="1" applyAlignment="1">
      <alignment vertical="center"/>
    </xf>
    <xf numFmtId="0" fontId="32" fillId="0" borderId="91" xfId="42" applyFont="1" applyBorder="1" applyAlignment="1">
      <alignment horizontal="left" vertical="center" wrapText="1" indent="1"/>
    </xf>
    <xf numFmtId="0" fontId="35" fillId="0" borderId="55" xfId="42" applyFont="1" applyBorder="1" applyAlignment="1">
      <alignment vertical="center" wrapText="1"/>
    </xf>
    <xf numFmtId="0" fontId="21" fillId="0" borderId="0" xfId="42" applyFont="1" applyAlignment="1">
      <alignment horizontal="left" vertical="center" wrapText="1" indent="1"/>
    </xf>
    <xf numFmtId="0" fontId="26" fillId="0" borderId="0" xfId="42" applyFont="1" applyAlignment="1">
      <alignment vertical="center" wrapText="1"/>
    </xf>
    <xf numFmtId="0" fontId="21" fillId="0" borderId="91" xfId="42" applyFont="1" applyBorder="1" applyAlignment="1">
      <alignment horizontal="left" vertical="center" wrapText="1" indent="1"/>
    </xf>
    <xf numFmtId="0" fontId="36" fillId="0" borderId="17" xfId="42" applyFont="1" applyBorder="1" applyAlignment="1">
      <alignment vertical="center" wrapText="1"/>
    </xf>
    <xf numFmtId="0" fontId="20" fillId="0" borderId="0" xfId="42" applyFont="1" applyAlignment="1">
      <alignment horizontal="left" vertical="center" wrapText="1" indent="1"/>
    </xf>
    <xf numFmtId="0" fontId="32" fillId="0" borderId="13" xfId="42" quotePrefix="1" applyFont="1" applyBorder="1" applyAlignment="1">
      <alignment horizontal="left" vertical="center" wrapText="1" indent="1"/>
    </xf>
    <xf numFmtId="0" fontId="21" fillId="0" borderId="88" xfId="42" applyFont="1" applyBorder="1" applyAlignment="1">
      <alignment vertical="center" wrapText="1"/>
    </xf>
    <xf numFmtId="0" fontId="21" fillId="0" borderId="91" xfId="42" applyFont="1" applyBorder="1" applyAlignment="1">
      <alignment vertical="center" wrapText="1"/>
    </xf>
    <xf numFmtId="0" fontId="36" fillId="0" borderId="0" xfId="42" applyFont="1" applyAlignment="1">
      <alignment vertical="center" wrapText="1"/>
    </xf>
    <xf numFmtId="0" fontId="23" fillId="0" borderId="12" xfId="42" applyFont="1" applyBorder="1" applyAlignment="1">
      <alignment vertical="center" wrapText="1"/>
    </xf>
    <xf numFmtId="0" fontId="23" fillId="0" borderId="11" xfId="42" applyFont="1" applyBorder="1" applyAlignment="1">
      <alignment vertical="center" wrapText="1"/>
    </xf>
    <xf numFmtId="0" fontId="23" fillId="0" borderId="10" xfId="42" applyFont="1" applyBorder="1" applyAlignment="1">
      <alignment vertical="center" wrapText="1"/>
    </xf>
    <xf numFmtId="0" fontId="37" fillId="0" borderId="0" xfId="42" applyFont="1" applyAlignment="1">
      <alignment vertical="center"/>
    </xf>
    <xf numFmtId="164" fontId="15" fillId="0" borderId="25" xfId="42" applyNumberFormat="1" applyFont="1" applyBorder="1" applyAlignment="1">
      <alignment horizontal="right" vertical="center"/>
    </xf>
    <xf numFmtId="0" fontId="40" fillId="0" borderId="10" xfId="0" applyFont="1" applyBorder="1" applyAlignment="1">
      <alignment vertical="top"/>
    </xf>
    <xf numFmtId="0" fontId="41" fillId="0" borderId="11" xfId="0" applyFont="1" applyBorder="1" applyAlignment="1">
      <alignment vertical="top" wrapText="1"/>
    </xf>
    <xf numFmtId="0" fontId="40" fillId="0" borderId="11" xfId="0" applyFont="1" applyBorder="1" applyAlignment="1">
      <alignment vertical="top"/>
    </xf>
    <xf numFmtId="0" fontId="40" fillId="0" borderId="11" xfId="0" applyFont="1" applyBorder="1" applyAlignment="1">
      <alignment vertical="top" wrapText="1"/>
    </xf>
    <xf numFmtId="0" fontId="40" fillId="0" borderId="11" xfId="0" applyFont="1" applyBorder="1" applyAlignment="1">
      <alignment horizontal="right" vertical="top" wrapText="1"/>
    </xf>
    <xf numFmtId="0" fontId="42" fillId="0" borderId="11" xfId="0" applyFont="1" applyBorder="1" applyAlignment="1">
      <alignment horizontal="center" vertical="top"/>
    </xf>
    <xf numFmtId="0" fontId="40" fillId="0" borderId="12" xfId="0" applyFont="1" applyBorder="1" applyAlignment="1">
      <alignment vertical="top"/>
    </xf>
    <xf numFmtId="0" fontId="40" fillId="0" borderId="0" xfId="0" applyFont="1" applyAlignment="1">
      <alignment vertical="top"/>
    </xf>
    <xf numFmtId="0" fontId="40" fillId="0" borderId="13"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42" fillId="0" borderId="0" xfId="0" applyFont="1" applyBorder="1" applyAlignment="1">
      <alignment horizontal="center" vertical="top"/>
    </xf>
    <xf numFmtId="0" fontId="40" fillId="0" borderId="17" xfId="0" applyFont="1" applyBorder="1" applyAlignment="1">
      <alignment vertical="top"/>
    </xf>
    <xf numFmtId="0" fontId="40" fillId="0" borderId="13" xfId="0" applyFont="1" applyFill="1" applyBorder="1" applyAlignment="1">
      <alignment vertical="top"/>
    </xf>
    <xf numFmtId="0" fontId="41" fillId="0" borderId="0" xfId="0" applyFont="1" applyFill="1" applyBorder="1" applyAlignment="1">
      <alignment horizontal="center" vertical="top" wrapText="1"/>
    </xf>
    <xf numFmtId="0" fontId="40" fillId="0" borderId="0" xfId="0" applyFont="1" applyFill="1" applyBorder="1" applyAlignment="1">
      <alignment vertical="top" wrapText="1"/>
    </xf>
    <xf numFmtId="0" fontId="40" fillId="0" borderId="0" xfId="0" applyFont="1" applyFill="1" applyBorder="1" applyAlignment="1">
      <alignment horizontal="right" vertical="top" wrapText="1"/>
    </xf>
    <xf numFmtId="0" fontId="42" fillId="0" borderId="0" xfId="0" applyFont="1" applyFill="1" applyBorder="1" applyAlignment="1">
      <alignment horizontal="center" vertical="top"/>
    </xf>
    <xf numFmtId="0" fontId="40" fillId="0" borderId="17" xfId="0" applyFont="1" applyFill="1" applyBorder="1" applyAlignment="1">
      <alignment vertical="top"/>
    </xf>
    <xf numFmtId="0" fontId="40" fillId="0" borderId="0" xfId="0" applyFont="1" applyFill="1" applyAlignment="1">
      <alignment vertical="top"/>
    </xf>
    <xf numFmtId="0" fontId="41"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Border="1" applyAlignment="1">
      <alignment vertical="top"/>
    </xf>
    <xf numFmtId="0" fontId="43" fillId="0" borderId="17" xfId="0" applyFont="1" applyFill="1" applyBorder="1" applyAlignment="1">
      <alignment vertical="top" wrapText="1"/>
    </xf>
    <xf numFmtId="0" fontId="41" fillId="0" borderId="0" xfId="0" applyFont="1" applyFill="1" applyBorder="1" applyAlignment="1">
      <alignment vertical="top" wrapText="1"/>
    </xf>
    <xf numFmtId="0" fontId="43" fillId="24" borderId="18" xfId="0" applyFont="1" applyFill="1" applyBorder="1" applyAlignment="1">
      <alignment vertical="top" wrapText="1"/>
    </xf>
    <xf numFmtId="0" fontId="40" fillId="0" borderId="19" xfId="0" applyFont="1" applyBorder="1" applyAlignment="1">
      <alignment vertical="top" wrapText="1"/>
    </xf>
    <xf numFmtId="0" fontId="40" fillId="0" borderId="17" xfId="0" applyFont="1" applyBorder="1" applyAlignment="1">
      <alignment horizontal="right" vertical="top" wrapText="1"/>
    </xf>
    <xf numFmtId="0" fontId="43" fillId="24" borderId="18" xfId="0" applyFont="1" applyFill="1" applyBorder="1" applyAlignment="1">
      <alignment vertical="top"/>
    </xf>
    <xf numFmtId="0" fontId="43" fillId="24" borderId="20" xfId="0" applyFont="1" applyFill="1" applyBorder="1" applyAlignment="1">
      <alignment vertical="top"/>
    </xf>
    <xf numFmtId="0" fontId="40" fillId="0" borderId="21" xfId="0" applyFont="1" applyBorder="1" applyAlignment="1">
      <alignment vertical="top" wrapText="1"/>
    </xf>
    <xf numFmtId="0" fontId="40" fillId="0" borderId="13" xfId="0" applyFont="1" applyFill="1" applyBorder="1" applyAlignment="1">
      <alignment horizontal="left" vertical="top"/>
    </xf>
    <xf numFmtId="0" fontId="43" fillId="0" borderId="0" xfId="0" applyFont="1" applyFill="1" applyBorder="1" applyAlignment="1">
      <alignment vertical="top" wrapText="1"/>
    </xf>
    <xf numFmtId="0" fontId="40" fillId="0" borderId="0" xfId="0" applyFont="1" applyBorder="1" applyAlignment="1"/>
    <xf numFmtId="0" fontId="40" fillId="0" borderId="17" xfId="0" applyFont="1" applyBorder="1" applyAlignment="1"/>
    <xf numFmtId="0" fontId="43" fillId="24" borderId="0"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22"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3" fillId="24" borderId="39" xfId="0" applyFont="1" applyFill="1" applyBorder="1" applyAlignment="1">
      <alignment vertical="top" wrapText="1"/>
    </xf>
    <xf numFmtId="0" fontId="44" fillId="24" borderId="40" xfId="0" applyFont="1" applyFill="1" applyBorder="1" applyAlignment="1">
      <alignment vertical="top"/>
    </xf>
    <xf numFmtId="0" fontId="43" fillId="24" borderId="28" xfId="0" applyFont="1" applyFill="1" applyBorder="1" applyAlignment="1">
      <alignment horizontal="center" vertical="top" wrapText="1"/>
    </xf>
    <xf numFmtId="0" fontId="43" fillId="24" borderId="41" xfId="0" applyFont="1" applyFill="1" applyBorder="1" applyAlignment="1">
      <alignment horizontal="center" vertical="top" wrapText="1"/>
    </xf>
    <xf numFmtId="169" fontId="40" fillId="0" borderId="24" xfId="0" quotePrefix="1" applyNumberFormat="1" applyFont="1" applyFill="1" applyBorder="1" applyAlignment="1">
      <alignment horizontal="center" vertical="center" wrapText="1"/>
    </xf>
    <xf numFmtId="0" fontId="40" fillId="0" borderId="25" xfId="0" applyFont="1" applyBorder="1" applyAlignment="1">
      <alignment horizontal="left" vertical="center" wrapText="1"/>
    </xf>
    <xf numFmtId="0" fontId="40" fillId="0" borderId="18" xfId="0" applyFont="1" applyFill="1" applyBorder="1" applyAlignment="1">
      <alignment horizontal="left" vertical="center" wrapText="1"/>
    </xf>
    <xf numFmtId="0" fontId="40" fillId="0" borderId="25" xfId="0" quotePrefix="1" applyFont="1" applyFill="1" applyBorder="1" applyAlignment="1">
      <alignment horizontal="center" vertical="center" wrapText="1"/>
    </xf>
    <xf numFmtId="0" fontId="40" fillId="25" borderId="19" xfId="0" applyFont="1" applyFill="1" applyBorder="1" applyAlignment="1">
      <alignment horizontal="center" vertical="top"/>
    </xf>
    <xf numFmtId="0" fontId="40" fillId="0" borderId="18" xfId="0" applyFont="1" applyBorder="1" applyAlignment="1">
      <alignment horizontal="left" vertical="center" wrapText="1"/>
    </xf>
    <xf numFmtId="0" fontId="40" fillId="0" borderId="25" xfId="0" applyFont="1" applyFill="1" applyBorder="1" applyAlignment="1">
      <alignment horizontal="center" vertical="center" wrapText="1"/>
    </xf>
    <xf numFmtId="0" fontId="40" fillId="0" borderId="27" xfId="0" applyFont="1" applyBorder="1" applyAlignment="1">
      <alignment horizontal="left" vertical="center" wrapText="1"/>
    </xf>
    <xf numFmtId="171" fontId="40" fillId="0" borderId="28" xfId="0" applyNumberFormat="1" applyFont="1" applyFill="1" applyBorder="1" applyAlignment="1">
      <alignment horizontal="center" vertical="center" wrapText="1"/>
    </xf>
    <xf numFmtId="0" fontId="40" fillId="25" borderId="29" xfId="0" applyFont="1" applyFill="1" applyBorder="1" applyAlignment="1">
      <alignment horizontal="center" vertical="top"/>
    </xf>
    <xf numFmtId="0" fontId="40" fillId="0" borderId="12" xfId="0" applyFont="1" applyBorder="1" applyAlignment="1">
      <alignment horizontal="left" vertical="center" wrapText="1"/>
    </xf>
    <xf numFmtId="0" fontId="40" fillId="0" borderId="30" xfId="0" applyFont="1" applyBorder="1" applyAlignment="1">
      <alignment horizontal="left" vertical="center" wrapText="1"/>
    </xf>
    <xf numFmtId="6" fontId="40" fillId="0" borderId="31" xfId="0" applyNumberFormat="1" applyFont="1" applyBorder="1" applyAlignment="1">
      <alignment horizontal="center" vertical="center" wrapText="1"/>
    </xf>
    <xf numFmtId="0" fontId="40" fillId="0" borderId="32" xfId="0" applyFont="1" applyBorder="1" applyAlignment="1">
      <alignment horizontal="center" vertical="top" wrapText="1"/>
    </xf>
    <xf numFmtId="0" fontId="40" fillId="0" borderId="82" xfId="0" applyFont="1" applyBorder="1" applyAlignment="1">
      <alignment horizontal="left" vertical="center" wrapText="1"/>
    </xf>
    <xf numFmtId="0" fontId="40" fillId="0" borderId="93" xfId="0" applyFont="1" applyBorder="1" applyAlignment="1">
      <alignment horizontal="left" vertical="center" wrapText="1"/>
    </xf>
    <xf numFmtId="168" fontId="40" fillId="0" borderId="22" xfId="43" applyNumberFormat="1" applyFont="1" applyBorder="1" applyAlignment="1">
      <alignment horizontal="left" vertical="center" wrapText="1"/>
    </xf>
    <xf numFmtId="0" fontId="40" fillId="0" borderId="33" xfId="0" applyFont="1" applyBorder="1" applyAlignment="1">
      <alignment horizontal="center" vertical="top" wrapText="1"/>
    </xf>
    <xf numFmtId="3" fontId="40" fillId="0" borderId="26" xfId="0" applyNumberFormat="1" applyFont="1" applyBorder="1" applyAlignment="1">
      <alignment horizontal="center" vertical="center" wrapText="1"/>
    </xf>
    <xf numFmtId="3" fontId="40" fillId="0" borderId="34" xfId="0" applyNumberFormat="1" applyFont="1" applyBorder="1" applyAlignment="1">
      <alignment horizontal="center" vertical="center" wrapText="1"/>
    </xf>
    <xf numFmtId="0" fontId="40" fillId="0" borderId="45" xfId="0" applyFont="1" applyBorder="1" applyAlignment="1">
      <alignment horizontal="left" vertical="center" wrapText="1"/>
    </xf>
    <xf numFmtId="0" fontId="40" fillId="0" borderId="35" xfId="0" applyFont="1" applyBorder="1" applyAlignment="1">
      <alignment horizontal="left" vertical="center" wrapText="1"/>
    </xf>
    <xf numFmtId="0" fontId="40" fillId="0" borderId="31" xfId="0" applyFont="1" applyBorder="1" applyAlignment="1">
      <alignment horizontal="center" vertical="center" wrapText="1"/>
    </xf>
    <xf numFmtId="0" fontId="40" fillId="25" borderId="36" xfId="0" applyFont="1" applyFill="1" applyBorder="1" applyAlignment="1">
      <alignment horizontal="center" vertical="top"/>
    </xf>
    <xf numFmtId="0" fontId="40" fillId="0" borderId="25"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38" xfId="0" applyFont="1" applyBorder="1" applyAlignment="1">
      <alignment horizontal="left" vertical="center" wrapText="1"/>
    </xf>
    <xf numFmtId="0" fontId="40" fillId="0" borderId="37" xfId="0" applyFont="1" applyBorder="1" applyAlignment="1">
      <alignment horizontal="center" vertical="center" wrapText="1"/>
    </xf>
    <xf numFmtId="0" fontId="40" fillId="25" borderId="43" xfId="0" applyFont="1" applyFill="1" applyBorder="1" applyAlignment="1">
      <alignment horizontal="center" vertical="top"/>
    </xf>
    <xf numFmtId="169" fontId="40" fillId="0" borderId="26" xfId="0" quotePrefix="1" applyNumberFormat="1" applyFont="1" applyFill="1" applyBorder="1" applyAlignment="1">
      <alignment horizontal="center" vertical="center" wrapText="1"/>
    </xf>
    <xf numFmtId="0" fontId="40" fillId="0" borderId="50" xfId="0" applyFont="1" applyBorder="1" applyAlignment="1">
      <alignment horizontal="left" vertical="center" wrapText="1"/>
    </xf>
    <xf numFmtId="0" fontId="40" fillId="0" borderId="0" xfId="0" applyFont="1" applyAlignment="1">
      <alignment horizontal="left" vertical="center" wrapText="1"/>
    </xf>
    <xf numFmtId="3" fontId="40" fillId="0" borderId="25" xfId="0" quotePrefix="1" applyNumberFormat="1" applyFont="1" applyFill="1" applyBorder="1" applyAlignment="1">
      <alignment horizontal="center" vertical="center" wrapText="1"/>
    </xf>
    <xf numFmtId="0" fontId="40" fillId="0" borderId="47" xfId="0" applyFont="1" applyBorder="1" applyAlignment="1">
      <alignment horizontal="left" vertical="center" wrapText="1"/>
    </xf>
    <xf numFmtId="6" fontId="40" fillId="0" borderId="25" xfId="0" quotePrefix="1" applyNumberFormat="1" applyFont="1" applyFill="1" applyBorder="1" applyAlignment="1">
      <alignment horizontal="center" vertical="center" wrapText="1"/>
    </xf>
    <xf numFmtId="0" fontId="40" fillId="0" borderId="47" xfId="0" applyFont="1" applyFill="1" applyBorder="1" applyAlignment="1">
      <alignment horizontal="left" vertical="center" wrapText="1"/>
    </xf>
    <xf numFmtId="0" fontId="40" fillId="0" borderId="19" xfId="0" applyFont="1" applyBorder="1" applyAlignment="1">
      <alignment horizontal="center" vertical="top" wrapText="1"/>
    </xf>
    <xf numFmtId="0" fontId="40" fillId="0" borderId="51" xfId="0" applyFont="1" applyBorder="1" applyAlignment="1">
      <alignment horizontal="left" vertical="center" wrapText="1"/>
    </xf>
    <xf numFmtId="0" fontId="40" fillId="0" borderId="48" xfId="0" applyFont="1" applyBorder="1" applyAlignment="1">
      <alignment horizontal="left" vertical="center" wrapText="1"/>
    </xf>
    <xf numFmtId="0" fontId="40" fillId="0" borderId="37" xfId="0" quotePrefix="1" applyFont="1" applyFill="1" applyBorder="1" applyAlignment="1">
      <alignment horizontal="center" vertical="center" wrapText="1"/>
    </xf>
    <xf numFmtId="0" fontId="40" fillId="25" borderId="21" xfId="0" applyFont="1" applyFill="1" applyBorder="1" applyAlignment="1">
      <alignment vertical="top"/>
    </xf>
    <xf numFmtId="0" fontId="40" fillId="0" borderId="52" xfId="0" applyFont="1" applyBorder="1" applyAlignment="1">
      <alignment horizontal="left" vertical="center" wrapText="1"/>
    </xf>
    <xf numFmtId="0" fontId="40" fillId="0" borderId="49" xfId="0" applyFont="1" applyFill="1" applyBorder="1" applyAlignment="1">
      <alignment horizontal="left" vertical="center" wrapText="1"/>
    </xf>
    <xf numFmtId="6" fontId="40" fillId="0" borderId="23" xfId="0" applyNumberFormat="1" applyFont="1" applyFill="1" applyBorder="1" applyAlignment="1">
      <alignment horizontal="center" vertical="center" wrapText="1"/>
    </xf>
    <xf numFmtId="0" fontId="42" fillId="25" borderId="42" xfId="0" applyFont="1" applyFill="1" applyBorder="1" applyAlignment="1">
      <alignment horizontal="center" vertical="top"/>
    </xf>
    <xf numFmtId="0" fontId="40" fillId="0" borderId="48" xfId="0" applyFont="1" applyFill="1" applyBorder="1" applyAlignment="1">
      <alignment horizontal="left" vertical="center" wrapText="1"/>
    </xf>
    <xf numFmtId="6" fontId="40" fillId="0" borderId="37" xfId="0" applyNumberFormat="1" applyFont="1" applyFill="1" applyBorder="1" applyAlignment="1">
      <alignment horizontal="center" vertical="center" wrapText="1"/>
    </xf>
    <xf numFmtId="0" fontId="42" fillId="25" borderId="21" xfId="0" applyFont="1" applyFill="1" applyBorder="1" applyAlignment="1">
      <alignment horizontal="center" vertical="top"/>
    </xf>
    <xf numFmtId="0" fontId="40" fillId="0" borderId="39" xfId="0" applyFont="1" applyBorder="1" applyAlignment="1">
      <alignment vertical="top"/>
    </xf>
    <xf numFmtId="0" fontId="41" fillId="0" borderId="40" xfId="0" applyFont="1" applyBorder="1" applyAlignment="1">
      <alignment vertical="top" wrapText="1"/>
    </xf>
    <xf numFmtId="0" fontId="40" fillId="0" borderId="40" xfId="0" applyFont="1" applyBorder="1" applyAlignment="1">
      <alignment vertical="top"/>
    </xf>
    <xf numFmtId="0" fontId="40" fillId="0" borderId="40" xfId="0" applyFont="1" applyBorder="1" applyAlignment="1">
      <alignment vertical="top" wrapText="1"/>
    </xf>
    <xf numFmtId="0" fontId="40" fillId="0" borderId="40" xfId="0" applyFont="1" applyBorder="1" applyAlignment="1">
      <alignment horizontal="right" vertical="top" wrapText="1"/>
    </xf>
    <xf numFmtId="0" fontId="42" fillId="0" borderId="40" xfId="0" applyFont="1" applyBorder="1" applyAlignment="1">
      <alignment horizontal="center" vertical="top"/>
    </xf>
    <xf numFmtId="0" fontId="40" fillId="0" borderId="41" xfId="0" applyFont="1" applyBorder="1" applyAlignment="1">
      <alignment vertical="top"/>
    </xf>
    <xf numFmtId="0" fontId="41"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right" vertical="top" wrapText="1"/>
    </xf>
    <xf numFmtId="0" fontId="43" fillId="0" borderId="10" xfId="0" applyFont="1" applyFill="1" applyBorder="1" applyAlignment="1">
      <alignment horizontal="left" vertical="center" wrapText="1"/>
    </xf>
    <xf numFmtId="0" fontId="40" fillId="0" borderId="11" xfId="0" applyFont="1" applyFill="1" applyBorder="1" applyAlignment="1">
      <alignment horizontal="left" vertical="center"/>
    </xf>
    <xf numFmtId="0" fontId="43" fillId="24" borderId="10" xfId="0" applyFont="1" applyFill="1" applyBorder="1" applyAlignment="1">
      <alignment horizontal="center" vertical="center" wrapText="1"/>
    </xf>
    <xf numFmtId="0" fontId="41" fillId="28" borderId="61" xfId="0" applyFont="1" applyFill="1" applyBorder="1" applyAlignment="1">
      <alignment horizontal="center" vertical="top" textRotation="90" wrapText="1"/>
    </xf>
    <xf numFmtId="0" fontId="41" fillId="28" borderId="62" xfId="0" applyFont="1" applyFill="1" applyBorder="1" applyAlignment="1">
      <alignment horizontal="center" vertical="top" textRotation="90" wrapText="1"/>
    </xf>
    <xf numFmtId="0" fontId="41" fillId="28" borderId="63" xfId="0" applyFont="1" applyFill="1" applyBorder="1" applyAlignment="1">
      <alignment horizontal="center" vertical="top" textRotation="90" wrapText="1"/>
    </xf>
    <xf numFmtId="0" fontId="40" fillId="0" borderId="23" xfId="0" applyFont="1" applyBorder="1" applyAlignment="1">
      <alignment horizontal="left" vertical="center" wrapText="1"/>
    </xf>
    <xf numFmtId="0" fontId="40" fillId="0" borderId="25" xfId="0" applyFont="1" applyBorder="1" applyAlignment="1">
      <alignment horizontal="left" vertical="center" wrapText="1"/>
    </xf>
    <xf numFmtId="0" fontId="41" fillId="29" borderId="62" xfId="0" applyFont="1" applyFill="1" applyBorder="1" applyAlignment="1">
      <alignment horizontal="center" vertical="top" textRotation="90" wrapText="1"/>
    </xf>
    <xf numFmtId="0" fontId="41" fillId="29" borderId="63" xfId="0" applyFont="1" applyFill="1" applyBorder="1" applyAlignment="1">
      <alignment horizontal="center" vertical="top" textRotation="90" wrapText="1"/>
    </xf>
    <xf numFmtId="0" fontId="40" fillId="0" borderId="92" xfId="0" applyFont="1" applyFill="1" applyBorder="1" applyAlignment="1">
      <alignment horizontal="left" vertical="center" wrapText="1"/>
    </xf>
    <xf numFmtId="0" fontId="40" fillId="0" borderId="64"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66" xfId="0" applyFont="1" applyBorder="1" applyAlignment="1">
      <alignment horizontal="left" vertical="center" wrapText="1"/>
    </xf>
    <xf numFmtId="0" fontId="40" fillId="0" borderId="65" xfId="0" applyFont="1" applyBorder="1" applyAlignment="1">
      <alignment horizontal="left" vertical="center" wrapText="1"/>
    </xf>
    <xf numFmtId="0" fontId="40" fillId="0" borderId="67" xfId="0" applyFont="1" applyBorder="1" applyAlignment="1">
      <alignment horizontal="left" vertical="center" wrapText="1"/>
    </xf>
    <xf numFmtId="0" fontId="40" fillId="0" borderId="52" xfId="0" applyFont="1" applyBorder="1" applyAlignment="1">
      <alignment horizontal="left" vertical="center" wrapText="1"/>
    </xf>
    <xf numFmtId="0" fontId="43" fillId="24" borderId="10" xfId="0"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43" fillId="24" borderId="68" xfId="0" applyFont="1" applyFill="1" applyBorder="1" applyAlignment="1">
      <alignment horizontal="center" vertical="center" wrapText="1"/>
    </xf>
    <xf numFmtId="0" fontId="43" fillId="24" borderId="69" xfId="0" applyFont="1" applyFill="1" applyBorder="1" applyAlignment="1">
      <alignment horizontal="center" vertical="center" wrapText="1"/>
    </xf>
    <xf numFmtId="0" fontId="43" fillId="24" borderId="18" xfId="0" applyFont="1" applyFill="1" applyBorder="1" applyAlignment="1">
      <alignment horizontal="center" vertical="center" wrapText="1"/>
    </xf>
    <xf numFmtId="0" fontId="43" fillId="24" borderId="54" xfId="0" applyFont="1" applyFill="1" applyBorder="1" applyAlignment="1">
      <alignment horizontal="center" vertical="center" wrapText="1"/>
    </xf>
    <xf numFmtId="0" fontId="43" fillId="24" borderId="20" xfId="0" applyFont="1" applyFill="1" applyBorder="1" applyAlignment="1">
      <alignment horizontal="center" vertical="center" wrapText="1"/>
    </xf>
    <xf numFmtId="0" fontId="43" fillId="24" borderId="56" xfId="0" applyFont="1" applyFill="1" applyBorder="1" applyAlignment="1">
      <alignment horizontal="center" vertical="center" wrapText="1"/>
    </xf>
    <xf numFmtId="0" fontId="43" fillId="27" borderId="55" xfId="0" applyFont="1" applyFill="1" applyBorder="1" applyAlignment="1">
      <alignment horizontal="center" vertical="center"/>
    </xf>
    <xf numFmtId="0" fontId="43" fillId="27" borderId="49" xfId="0" applyFont="1" applyFill="1" applyBorder="1" applyAlignment="1">
      <alignment horizontal="center" vertical="center"/>
    </xf>
    <xf numFmtId="0" fontId="40" fillId="0" borderId="1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7" xfId="0" applyFont="1" applyBorder="1" applyAlignment="1">
      <alignment horizontal="left" vertical="center" wrapText="1"/>
    </xf>
    <xf numFmtId="0" fontId="40" fillId="0" borderId="56" xfId="0" applyFont="1" applyBorder="1" applyAlignment="1">
      <alignment horizontal="left" vertical="center" wrapText="1"/>
    </xf>
    <xf numFmtId="0" fontId="43" fillId="24" borderId="74" xfId="0" applyFont="1" applyFill="1" applyBorder="1" applyAlignment="1">
      <alignment horizontal="center" vertical="top" wrapText="1"/>
    </xf>
    <xf numFmtId="0" fontId="43" fillId="24" borderId="75" xfId="0" applyFont="1" applyFill="1" applyBorder="1" applyAlignment="1">
      <alignment horizontal="center" vertical="top" wrapText="1"/>
    </xf>
    <xf numFmtId="0" fontId="43" fillId="24" borderId="69" xfId="0" applyFont="1" applyFill="1" applyBorder="1" applyAlignment="1">
      <alignment horizontal="center"/>
    </xf>
    <xf numFmtId="0" fontId="43" fillId="24" borderId="58" xfId="0" applyFont="1" applyFill="1" applyBorder="1" applyAlignment="1">
      <alignment horizontal="center"/>
    </xf>
    <xf numFmtId="0" fontId="43" fillId="24" borderId="76" xfId="0" applyFont="1" applyFill="1" applyBorder="1" applyAlignment="1">
      <alignment horizontal="center"/>
    </xf>
    <xf numFmtId="0" fontId="43" fillId="24" borderId="34" xfId="0" applyFont="1" applyFill="1" applyBorder="1" applyAlignment="1">
      <alignment horizontal="center" vertical="top" wrapText="1"/>
    </xf>
    <xf numFmtId="0" fontId="43" fillId="24" borderId="77" xfId="0" applyFont="1" applyFill="1" applyBorder="1" applyAlignment="1">
      <alignment horizontal="center" vertical="top" wrapText="1"/>
    </xf>
    <xf numFmtId="0" fontId="40" fillId="0" borderId="68" xfId="0" applyFont="1" applyBorder="1" applyAlignment="1">
      <alignment horizontal="left" vertical="center" wrapText="1"/>
    </xf>
    <xf numFmtId="0" fontId="40" fillId="0" borderId="80" xfId="0" applyFont="1" applyBorder="1" applyAlignment="1">
      <alignment horizontal="left" vertical="center" wrapText="1"/>
    </xf>
    <xf numFmtId="0" fontId="40" fillId="0" borderId="69" xfId="0" applyFont="1" applyBorder="1" applyAlignment="1">
      <alignment horizontal="left" vertical="center" wrapText="1"/>
    </xf>
    <xf numFmtId="0" fontId="43" fillId="24" borderId="0" xfId="0" applyFont="1" applyFill="1" applyBorder="1" applyAlignment="1">
      <alignment horizontal="center" vertical="top" wrapText="1"/>
    </xf>
    <xf numFmtId="0" fontId="43" fillId="27" borderId="47" xfId="0" applyFont="1" applyFill="1" applyBorder="1" applyAlignment="1">
      <alignment horizontal="center" vertical="center" wrapText="1"/>
    </xf>
    <xf numFmtId="0" fontId="43" fillId="27" borderId="25" xfId="0" applyFont="1" applyFill="1" applyBorder="1" applyAlignment="1">
      <alignment horizontal="center" vertical="center" wrapText="1"/>
    </xf>
    <xf numFmtId="0" fontId="43" fillId="27" borderId="54" xfId="0" applyFont="1" applyFill="1" applyBorder="1" applyAlignment="1">
      <alignment horizontal="center" vertical="center" wrapText="1"/>
    </xf>
    <xf numFmtId="0" fontId="40" fillId="0" borderId="17" xfId="0" applyFont="1" applyFill="1" applyBorder="1" applyAlignment="1">
      <alignment horizontal="center" vertical="top" wrapText="1"/>
    </xf>
    <xf numFmtId="0" fontId="40" fillId="0" borderId="70" xfId="0" applyFont="1" applyFill="1" applyBorder="1" applyAlignment="1">
      <alignment horizontal="center" vertical="top" wrapText="1"/>
    </xf>
    <xf numFmtId="169" fontId="40" fillId="0" borderId="71" xfId="0" quotePrefix="1" applyNumberFormat="1" applyFont="1" applyFill="1" applyBorder="1" applyAlignment="1">
      <alignment horizontal="center" vertical="center" wrapText="1"/>
    </xf>
    <xf numFmtId="169" fontId="40" fillId="0" borderId="72" xfId="0" applyNumberFormat="1" applyFont="1" applyFill="1" applyBorder="1" applyAlignment="1">
      <alignment horizontal="center" vertical="center" wrapText="1"/>
    </xf>
    <xf numFmtId="169" fontId="40" fillId="0" borderId="72" xfId="0" quotePrefix="1" applyNumberFormat="1"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25" xfId="0" applyFont="1" applyFill="1" applyBorder="1" applyAlignment="1">
      <alignment horizontal="center" vertical="center" wrapText="1"/>
    </xf>
    <xf numFmtId="170" fontId="40" fillId="0" borderId="23" xfId="0" applyNumberFormat="1" applyFont="1" applyFill="1" applyBorder="1" applyAlignment="1">
      <alignment horizontal="center" vertical="center" wrapText="1"/>
    </xf>
    <xf numFmtId="170" fontId="40" fillId="0" borderId="25" xfId="0" applyNumberFormat="1" applyFont="1" applyFill="1" applyBorder="1" applyAlignment="1">
      <alignment horizontal="center" vertical="center" wrapText="1"/>
    </xf>
    <xf numFmtId="0" fontId="43" fillId="24" borderId="82" xfId="0" applyFont="1" applyFill="1" applyBorder="1" applyAlignment="1">
      <alignment horizontal="center" vertical="top" wrapText="1"/>
    </xf>
    <xf numFmtId="0" fontId="43" fillId="24" borderId="40" xfId="0" applyFont="1" applyFill="1" applyBorder="1" applyAlignment="1">
      <alignment horizontal="center" vertical="top" wrapText="1"/>
    </xf>
    <xf numFmtId="0" fontId="44" fillId="27" borderId="25" xfId="0" quotePrefix="1" applyFont="1" applyFill="1" applyBorder="1" applyAlignment="1">
      <alignment horizontal="center" vertical="center" wrapText="1"/>
    </xf>
    <xf numFmtId="0" fontId="44" fillId="27" borderId="25" xfId="0" applyFont="1" applyFill="1" applyBorder="1" applyAlignment="1">
      <alignment horizontal="center" vertical="center" wrapText="1"/>
    </xf>
    <xf numFmtId="0" fontId="44" fillId="27" borderId="54" xfId="0" applyFont="1" applyFill="1" applyBorder="1" applyAlignment="1">
      <alignment horizontal="center" vertical="center" wrapText="1"/>
    </xf>
    <xf numFmtId="169" fontId="40" fillId="0" borderId="78" xfId="0" quotePrefix="1" applyNumberFormat="1" applyFont="1" applyFill="1" applyBorder="1" applyAlignment="1">
      <alignment horizontal="center" vertical="center" wrapText="1"/>
    </xf>
    <xf numFmtId="0" fontId="44" fillId="27" borderId="47" xfId="0" applyFont="1" applyFill="1" applyBorder="1" applyAlignment="1">
      <alignment horizontal="center" vertical="center" wrapText="1"/>
    </xf>
    <xf numFmtId="0" fontId="43" fillId="27" borderId="57" xfId="0" applyFont="1" applyFill="1" applyBorder="1" applyAlignment="1">
      <alignment horizontal="center" vertical="center"/>
    </xf>
    <xf numFmtId="0" fontId="4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0" fillId="0" borderId="5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7" xfId="0" applyFont="1" applyBorder="1" applyAlignment="1">
      <alignment horizontal="center" vertical="center" wrapText="1"/>
    </xf>
    <xf numFmtId="0" fontId="44" fillId="27" borderId="53" xfId="0" applyFont="1" applyFill="1" applyBorder="1" applyAlignment="1">
      <alignment horizontal="center" vertical="center" wrapText="1"/>
    </xf>
    <xf numFmtId="0" fontId="40" fillId="0" borderId="58" xfId="0" applyFont="1" applyBorder="1" applyAlignment="1">
      <alignment horizontal="left" vertical="center" wrapText="1"/>
    </xf>
    <xf numFmtId="0" fontId="40" fillId="0" borderId="59" xfId="0" applyFont="1" applyBorder="1" applyAlignment="1">
      <alignment horizontal="left" vertical="center" wrapText="1"/>
    </xf>
    <xf numFmtId="0" fontId="40" fillId="0" borderId="37" xfId="0" applyFont="1" applyBorder="1" applyAlignment="1">
      <alignment horizontal="center" vertical="center" wrapText="1"/>
    </xf>
    <xf numFmtId="0" fontId="40" fillId="0" borderId="25" xfId="0" applyFont="1" applyBorder="1" applyAlignment="1">
      <alignment horizontal="center" vertical="center" wrapText="1"/>
    </xf>
    <xf numFmtId="0" fontId="43" fillId="27" borderId="53" xfId="0" applyFont="1" applyFill="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69"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4" fillId="27" borderId="71" xfId="0" applyFont="1" applyFill="1" applyBorder="1" applyAlignment="1">
      <alignment horizontal="left" vertical="center" wrapText="1"/>
    </xf>
    <xf numFmtId="0" fontId="44" fillId="27" borderId="72" xfId="0" applyFont="1" applyFill="1" applyBorder="1" applyAlignment="1">
      <alignment horizontal="left" vertical="center" wrapText="1"/>
    </xf>
    <xf numFmtId="0" fontId="44" fillId="27" borderId="49" xfId="0" applyFont="1" applyFill="1" applyBorder="1" applyAlignment="1">
      <alignment horizontal="left" vertical="center" wrapText="1"/>
    </xf>
    <xf numFmtId="0" fontId="44" fillId="27" borderId="23" xfId="0" applyFont="1" applyFill="1" applyBorder="1" applyAlignment="1">
      <alignment horizontal="left"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wrapText="1"/>
    </xf>
    <xf numFmtId="0" fontId="43" fillId="24" borderId="84" xfId="0" applyFont="1" applyFill="1" applyBorder="1" applyAlignment="1">
      <alignment horizontal="left" vertical="top" wrapText="1"/>
    </xf>
    <xf numFmtId="0" fontId="43" fillId="24" borderId="15" xfId="0" applyFont="1" applyFill="1" applyBorder="1" applyAlignment="1">
      <alignment horizontal="left" vertical="top" wrapText="1"/>
    </xf>
    <xf numFmtId="0" fontId="43" fillId="24" borderId="85" xfId="0" applyFont="1" applyFill="1" applyBorder="1" applyAlignment="1">
      <alignment horizontal="left" vertical="top" wrapText="1"/>
    </xf>
    <xf numFmtId="0" fontId="43" fillId="24" borderId="10" xfId="0" applyFont="1" applyFill="1" applyBorder="1" applyAlignment="1">
      <alignment horizontal="center" vertical="top" wrapText="1"/>
    </xf>
    <xf numFmtId="0" fontId="43" fillId="24" borderId="12"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0" fillId="0" borderId="42" xfId="0" applyFont="1" applyBorder="1" applyAlignment="1">
      <alignment horizontal="center" vertical="top" wrapText="1"/>
    </xf>
    <xf numFmtId="0" fontId="40" fillId="0" borderId="19" xfId="0" applyFont="1" applyBorder="1" applyAlignment="1">
      <alignment horizontal="center" vertical="top" wrapText="1"/>
    </xf>
    <xf numFmtId="0" fontId="40" fillId="0" borderId="71" xfId="0" quotePrefix="1"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0" fillId="0" borderId="72" xfId="0" quotePrefix="1" applyFont="1" applyFill="1" applyBorder="1" applyAlignment="1">
      <alignment horizontal="center" vertical="center" wrapText="1"/>
    </xf>
    <xf numFmtId="0" fontId="40" fillId="0" borderId="83" xfId="0" quotePrefix="1" applyFont="1" applyFill="1" applyBorder="1" applyAlignment="1">
      <alignment horizontal="center" vertical="center" wrapText="1"/>
    </xf>
    <xf numFmtId="6" fontId="40" fillId="0" borderId="31" xfId="0" applyNumberFormat="1" applyFont="1" applyFill="1" applyBorder="1" applyAlignment="1">
      <alignment horizontal="center" vertical="center" wrapText="1"/>
    </xf>
    <xf numFmtId="6" fontId="40" fillId="0" borderId="91" xfId="0" applyNumberFormat="1" applyFont="1" applyFill="1" applyBorder="1" applyAlignment="1">
      <alignment horizontal="center" vertical="center" wrapText="1"/>
    </xf>
    <xf numFmtId="6" fontId="40" fillId="0" borderId="23" xfId="0" applyNumberFormat="1" applyFont="1" applyFill="1" applyBorder="1" applyAlignment="1">
      <alignment horizontal="center" vertical="center" wrapText="1"/>
    </xf>
    <xf numFmtId="0" fontId="40" fillId="25" borderId="44" xfId="0" applyFont="1" applyFill="1" applyBorder="1" applyAlignment="1">
      <alignment horizontal="center" vertical="top"/>
    </xf>
    <xf numFmtId="0" fontId="40" fillId="25" borderId="70" xfId="0" applyFont="1" applyFill="1" applyBorder="1" applyAlignment="1">
      <alignment horizontal="center" vertical="top"/>
    </xf>
    <xf numFmtId="6" fontId="40" fillId="0" borderId="25" xfId="0" applyNumberFormat="1" applyFont="1" applyBorder="1" applyAlignment="1">
      <alignment horizontal="center" vertical="center" wrapText="1"/>
    </xf>
    <xf numFmtId="0" fontId="40" fillId="0" borderId="28" xfId="0" applyFont="1" applyFill="1" applyBorder="1" applyAlignment="1">
      <alignment horizontal="left" vertical="center" wrapText="1"/>
    </xf>
    <xf numFmtId="0" fontId="40" fillId="0" borderId="83" xfId="0" applyFont="1" applyBorder="1" applyAlignment="1">
      <alignment horizontal="left" vertical="top" wrapText="1"/>
    </xf>
    <xf numFmtId="0" fontId="40" fillId="0" borderId="94" xfId="0" applyFont="1" applyBorder="1" applyAlignment="1">
      <alignment horizontal="left" vertical="top" wrapText="1"/>
    </xf>
    <xf numFmtId="0" fontId="40" fillId="0" borderId="95" xfId="0" applyFont="1" applyBorder="1" applyAlignment="1">
      <alignment horizontal="left" vertical="top" wrapText="1"/>
    </xf>
    <xf numFmtId="0" fontId="40" fillId="0" borderId="81"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1" fillId="0" borderId="0" xfId="0" applyFont="1" applyFill="1" applyBorder="1" applyAlignment="1">
      <alignment horizontal="left" vertical="top" wrapText="1"/>
    </xf>
    <xf numFmtId="15" fontId="40" fillId="0" borderId="14" xfId="0" quotePrefix="1" applyNumberFormat="1" applyFont="1" applyFill="1" applyBorder="1" applyAlignment="1">
      <alignment horizontal="center" vertical="top" wrapText="1"/>
    </xf>
    <xf numFmtId="15" fontId="40" fillId="0" borderId="15" xfId="0" quotePrefix="1" applyNumberFormat="1" applyFont="1" applyFill="1" applyBorder="1" applyAlignment="1">
      <alignment horizontal="center" vertical="top" wrapText="1"/>
    </xf>
    <xf numFmtId="15" fontId="40" fillId="0" borderId="16" xfId="0" quotePrefix="1" applyNumberFormat="1" applyFont="1" applyFill="1" applyBorder="1" applyAlignment="1">
      <alignment horizontal="center" vertical="top" wrapText="1"/>
    </xf>
    <xf numFmtId="0" fontId="41" fillId="30" borderId="60" xfId="0" applyFont="1" applyFill="1" applyBorder="1" applyAlignment="1">
      <alignment horizontal="center" vertical="top" textRotation="90" wrapText="1"/>
    </xf>
    <xf numFmtId="0" fontId="41" fillId="30" borderId="51" xfId="0" applyFont="1" applyFill="1" applyBorder="1" applyAlignment="1">
      <alignment horizontal="center" vertical="top" textRotation="90" wrapText="1"/>
    </xf>
    <xf numFmtId="0" fontId="41" fillId="27" borderId="60" xfId="0" applyFont="1" applyFill="1" applyBorder="1" applyAlignment="1">
      <alignment horizontal="center" vertical="top" textRotation="90" wrapText="1"/>
    </xf>
    <xf numFmtId="0" fontId="41" fillId="27" borderId="50" xfId="0" applyFont="1" applyFill="1" applyBorder="1" applyAlignment="1">
      <alignment horizontal="center" vertical="top" textRotation="90" wrapText="1"/>
    </xf>
    <xf numFmtId="0" fontId="41" fillId="27" borderId="51" xfId="0" applyFont="1" applyFill="1" applyBorder="1" applyAlignment="1">
      <alignment horizontal="center" vertical="top" textRotation="90" wrapText="1"/>
    </xf>
    <xf numFmtId="0" fontId="40" fillId="0" borderId="25" xfId="0" applyFont="1" applyFill="1" applyBorder="1" applyAlignment="1">
      <alignment horizontal="left" vertical="center" wrapText="1"/>
    </xf>
    <xf numFmtId="0" fontId="40" fillId="0" borderId="60" xfId="0" applyFont="1" applyBorder="1" applyAlignment="1">
      <alignment horizontal="left" vertical="center" wrapText="1"/>
    </xf>
    <xf numFmtId="0" fontId="40" fillId="0" borderId="50" xfId="0" applyFont="1" applyBorder="1" applyAlignment="1">
      <alignment horizontal="left" vertical="center" wrapText="1"/>
    </xf>
    <xf numFmtId="0" fontId="40" fillId="0" borderId="55"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27" fillId="0" borderId="13" xfId="42" applyFont="1" applyBorder="1" applyAlignment="1">
      <alignment horizontal="left" vertical="center" indent="2"/>
    </xf>
    <xf numFmtId="0" fontId="27" fillId="0" borderId="0" xfId="42" applyFont="1" applyAlignment="1">
      <alignment horizontal="left" vertical="center" indent="2"/>
    </xf>
    <xf numFmtId="0" fontId="15" fillId="0" borderId="13" xfId="42" applyFont="1" applyBorder="1" applyAlignment="1">
      <alignment horizontal="left" vertical="center" indent="2"/>
    </xf>
    <xf numFmtId="0" fontId="15" fillId="0" borderId="0" xfId="42" applyFont="1" applyAlignment="1">
      <alignment horizontal="left" vertical="center" indent="2"/>
    </xf>
    <xf numFmtId="0" fontId="23" fillId="0" borderId="13" xfId="42" applyFont="1" applyBorder="1" applyAlignment="1">
      <alignment horizontal="left" vertical="center" indent="1"/>
    </xf>
    <xf numFmtId="0" fontId="23" fillId="0" borderId="0" xfId="42" applyFont="1" applyAlignment="1">
      <alignment horizontal="left" vertical="center" indent="1"/>
    </xf>
    <xf numFmtId="0" fontId="23" fillId="0" borderId="13" xfId="42" applyFont="1" applyBorder="1" applyAlignment="1">
      <alignment horizontal="left" vertical="center" indent="2"/>
    </xf>
    <xf numFmtId="0" fontId="23" fillId="0" borderId="0" xfId="42" applyFont="1" applyAlignment="1">
      <alignment horizontal="left" vertical="center" indent="2"/>
    </xf>
    <xf numFmtId="0" fontId="21" fillId="0" borderId="0" xfId="42" applyFont="1" applyAlignment="1">
      <alignment horizontal="left" vertical="top" wrapText="1"/>
    </xf>
    <xf numFmtId="0" fontId="21" fillId="0" borderId="17" xfId="42" applyFont="1" applyBorder="1" applyAlignment="1">
      <alignment horizontal="left" vertical="top" wrapText="1"/>
    </xf>
    <xf numFmtId="0" fontId="32" fillId="0" borderId="88" xfId="42" quotePrefix="1" applyFont="1" applyBorder="1" applyAlignment="1">
      <alignment horizontal="left" vertical="center" wrapText="1"/>
    </xf>
    <xf numFmtId="0" fontId="32" fillId="0" borderId="0" xfId="42" quotePrefix="1" applyFont="1" applyAlignment="1">
      <alignment horizontal="left" vertical="center" wrapText="1"/>
    </xf>
    <xf numFmtId="0" fontId="32" fillId="0" borderId="88" xfId="42" applyFont="1" applyBorder="1" applyAlignment="1">
      <alignment horizontal="left" vertical="center" wrapText="1"/>
    </xf>
    <xf numFmtId="0" fontId="32" fillId="0" borderId="0" xfId="42" applyFont="1" applyAlignment="1">
      <alignment horizontal="left" vertical="center" wrapText="1"/>
    </xf>
    <xf numFmtId="0" fontId="22" fillId="0" borderId="13" xfId="42" applyFont="1" applyBorder="1" applyAlignment="1">
      <alignment horizontal="left" vertical="center"/>
    </xf>
    <xf numFmtId="0" fontId="22" fillId="0" borderId="0" xfId="42" applyFont="1" applyAlignment="1">
      <alignment horizontal="left" vertical="center"/>
    </xf>
    <xf numFmtId="0" fontId="22" fillId="0" borderId="13" xfId="42" applyFont="1" applyBorder="1" applyAlignment="1">
      <alignment horizontal="left" vertical="center" indent="1"/>
    </xf>
    <xf numFmtId="0" fontId="22" fillId="0" borderId="0" xfId="42" applyFont="1" applyAlignment="1">
      <alignment horizontal="left" vertical="center" indent="1"/>
    </xf>
    <xf numFmtId="164" fontId="15" fillId="0" borderId="22" xfId="42" applyNumberFormat="1" applyFont="1" applyBorder="1" applyAlignment="1">
      <alignment horizontal="right" vertical="center"/>
    </xf>
    <xf numFmtId="164" fontId="15" fillId="0" borderId="56" xfId="42" applyNumberFormat="1" applyFont="1" applyBorder="1" applyAlignment="1">
      <alignment horizontal="right" vertical="center"/>
    </xf>
    <xf numFmtId="164" fontId="15" fillId="0" borderId="48" xfId="42" applyNumberFormat="1" applyFont="1" applyBorder="1" applyAlignment="1">
      <alignment horizontal="right" vertical="center"/>
    </xf>
    <xf numFmtId="0" fontId="35" fillId="0" borderId="13" xfId="42" applyFont="1" applyBorder="1" applyAlignment="1">
      <alignment horizontal="left" vertical="center" indent="1"/>
    </xf>
    <xf numFmtId="0" fontId="35" fillId="0" borderId="0" xfId="42" applyFont="1" applyAlignment="1">
      <alignment horizontal="left" vertical="center" indent="1"/>
    </xf>
    <xf numFmtId="164" fontId="23" fillId="26" borderId="84" xfId="42" applyNumberFormat="1" applyFont="1" applyFill="1" applyBorder="1" applyAlignment="1">
      <alignment horizontal="right" vertical="center"/>
    </xf>
    <xf numFmtId="164" fontId="23" fillId="26" borderId="15" xfId="42" applyNumberFormat="1" applyFont="1" applyFill="1" applyBorder="1" applyAlignment="1">
      <alignment horizontal="right" vertical="center"/>
    </xf>
    <xf numFmtId="164" fontId="23" fillId="0" borderId="84" xfId="42" applyNumberFormat="1" applyFont="1" applyBorder="1" applyAlignment="1">
      <alignment horizontal="right" vertical="center"/>
    </xf>
    <xf numFmtId="164" fontId="23" fillId="0" borderId="16" xfId="42" applyNumberFormat="1" applyFont="1" applyBorder="1" applyAlignment="1">
      <alignment horizontal="right" vertical="center"/>
    </xf>
    <xf numFmtId="0" fontId="23" fillId="0" borderId="13" xfId="42" applyFont="1" applyBorder="1" applyAlignment="1">
      <alignment horizontal="left" vertical="center"/>
    </xf>
    <xf numFmtId="0" fontId="23" fillId="0" borderId="0" xfId="42" applyFont="1" applyAlignment="1">
      <alignment horizontal="left" vertical="center"/>
    </xf>
    <xf numFmtId="164" fontId="15" fillId="0" borderId="25" xfId="42" applyNumberFormat="1" applyFont="1" applyBorder="1" applyAlignment="1">
      <alignment vertical="center"/>
    </xf>
    <xf numFmtId="164" fontId="15" fillId="0" borderId="54" xfId="42" applyNumberFormat="1" applyFont="1" applyBorder="1" applyAlignment="1">
      <alignment horizontal="right" vertical="center"/>
    </xf>
    <xf numFmtId="164" fontId="15" fillId="0" borderId="47" xfId="42" applyNumberFormat="1" applyFont="1" applyBorder="1" applyAlignment="1">
      <alignment horizontal="right" vertical="center"/>
    </xf>
    <xf numFmtId="164" fontId="15" fillId="0" borderId="25" xfId="42" applyNumberFormat="1" applyFont="1" applyBorder="1" applyAlignment="1">
      <alignment horizontal="right" vertical="center"/>
    </xf>
    <xf numFmtId="164" fontId="15" fillId="0" borderId="88" xfId="42" applyNumberFormat="1" applyFont="1" applyBorder="1" applyAlignment="1">
      <alignment horizontal="right" vertical="center"/>
    </xf>
    <xf numFmtId="164" fontId="15" fillId="0" borderId="0" xfId="42" applyNumberFormat="1" applyFont="1" applyAlignment="1">
      <alignment horizontal="right" vertical="center"/>
    </xf>
    <xf numFmtId="164" fontId="15" fillId="0" borderId="90" xfId="42" applyNumberFormat="1" applyFont="1" applyBorder="1" applyAlignment="1">
      <alignment horizontal="right" vertical="center"/>
    </xf>
    <xf numFmtId="164" fontId="15" fillId="0" borderId="26" xfId="42" applyNumberFormat="1" applyFont="1" applyBorder="1" applyAlignment="1">
      <alignment horizontal="right" vertical="center"/>
    </xf>
    <xf numFmtId="164" fontId="15" fillId="0" borderId="55" xfId="42" applyNumberFormat="1" applyFont="1" applyBorder="1" applyAlignment="1">
      <alignment horizontal="right" vertical="center"/>
    </xf>
    <xf numFmtId="164" fontId="15" fillId="0" borderId="49" xfId="42" applyNumberFormat="1" applyFont="1" applyBorder="1" applyAlignment="1">
      <alignment horizontal="right" vertical="center"/>
    </xf>
    <xf numFmtId="0" fontId="35" fillId="0" borderId="0" xfId="42" applyFont="1" applyAlignment="1">
      <alignment horizontal="left" vertical="center" wrapText="1"/>
    </xf>
    <xf numFmtId="0" fontId="15" fillId="0" borderId="13" xfId="42" applyFont="1" applyBorder="1" applyAlignment="1">
      <alignment horizontal="left" vertical="center" wrapText="1" indent="1"/>
    </xf>
    <xf numFmtId="0" fontId="15" fillId="0" borderId="17" xfId="42" applyFont="1" applyBorder="1" applyAlignment="1">
      <alignment horizontal="left" vertical="center" wrapText="1" indent="1"/>
    </xf>
    <xf numFmtId="0" fontId="32" fillId="0" borderId="13" xfId="42" applyFont="1" applyBorder="1" applyAlignment="1">
      <alignment horizontal="left" vertical="center" wrapText="1" indent="1"/>
    </xf>
    <xf numFmtId="0" fontId="32" fillId="0" borderId="0" xfId="42" applyFont="1" applyAlignment="1">
      <alignment horizontal="left" vertical="center" wrapText="1" indent="1"/>
    </xf>
    <xf numFmtId="0" fontId="21" fillId="0" borderId="0" xfId="42" applyFont="1" applyAlignment="1">
      <alignment vertical="center" wrapText="1"/>
    </xf>
    <xf numFmtId="0" fontId="15" fillId="0" borderId="13" xfId="42" applyFont="1" applyBorder="1" applyAlignment="1">
      <alignment vertical="center" wrapText="1"/>
    </xf>
    <xf numFmtId="0" fontId="15" fillId="0" borderId="0" xfId="42" applyFont="1" applyAlignment="1">
      <alignment vertical="center" wrapText="1"/>
    </xf>
    <xf numFmtId="0" fontId="21" fillId="0" borderId="0" xfId="42" applyFont="1" applyAlignment="1">
      <alignment horizontal="left" vertical="center" wrapText="1"/>
    </xf>
    <xf numFmtId="0" fontId="21" fillId="0" borderId="17" xfId="42" applyFont="1" applyBorder="1" applyAlignment="1">
      <alignment horizontal="left" vertical="center" wrapText="1"/>
    </xf>
    <xf numFmtId="0" fontId="35" fillId="0" borderId="13" xfId="42" applyFont="1" applyBorder="1" applyAlignment="1">
      <alignment horizontal="left" vertical="center" wrapText="1" indent="1"/>
    </xf>
    <xf numFmtId="0" fontId="35" fillId="0" borderId="17" xfId="42" applyFont="1" applyBorder="1" applyAlignment="1">
      <alignment horizontal="left" vertical="center" wrapText="1" indent="1"/>
    </xf>
    <xf numFmtId="0" fontId="22" fillId="0" borderId="13" xfId="42" applyFont="1" applyBorder="1" applyAlignment="1">
      <alignment vertical="center" wrapText="1"/>
    </xf>
    <xf numFmtId="0" fontId="22" fillId="0" borderId="0" xfId="42" applyFont="1" applyAlignment="1">
      <alignment vertical="center" wrapText="1"/>
    </xf>
    <xf numFmtId="0" fontId="15" fillId="0" borderId="13" xfId="42" applyFont="1" applyBorder="1" applyAlignment="1">
      <alignment horizontal="left" vertical="center" wrapText="1" indent="2"/>
    </xf>
    <xf numFmtId="0" fontId="15" fillId="0" borderId="90" xfId="42" applyFont="1" applyBorder="1" applyAlignment="1">
      <alignment horizontal="left" vertical="center" wrapText="1" indent="2"/>
    </xf>
    <xf numFmtId="0" fontId="22" fillId="0" borderId="13" xfId="42" applyFont="1" applyBorder="1" applyAlignment="1">
      <alignment horizontal="left" vertical="center" wrapText="1" indent="2"/>
    </xf>
    <xf numFmtId="0" fontId="21" fillId="0" borderId="17" xfId="42" applyFont="1" applyBorder="1" applyAlignment="1">
      <alignment horizontal="left" vertical="center" wrapText="1" indent="2"/>
    </xf>
    <xf numFmtId="164" fontId="23" fillId="0" borderId="0" xfId="42" applyNumberFormat="1" applyFont="1" applyAlignment="1">
      <alignment horizontal="right" vertical="center"/>
    </xf>
    <xf numFmtId="0" fontId="38" fillId="0" borderId="13" xfId="42" applyFont="1" applyBorder="1" applyAlignment="1">
      <alignment horizontal="left" vertical="center" wrapText="1" indent="1"/>
    </xf>
    <xf numFmtId="0" fontId="38" fillId="0" borderId="0" xfId="42" applyFont="1" applyAlignment="1">
      <alignment horizontal="left" vertical="center" wrapText="1" indent="1"/>
    </xf>
    <xf numFmtId="164" fontId="21" fillId="0" borderId="55" xfId="42" applyNumberFormat="1" applyFont="1" applyBorder="1" applyAlignment="1">
      <alignment vertical="center" wrapText="1"/>
    </xf>
    <xf numFmtId="0" fontId="15" fillId="0" borderId="0" xfId="42" applyFont="1" applyAlignment="1">
      <alignment horizontal="left" vertical="center" wrapText="1" indent="2"/>
    </xf>
    <xf numFmtId="0" fontId="22" fillId="0" borderId="0" xfId="42" applyFont="1" applyAlignment="1">
      <alignment horizontal="left" vertical="center" wrapText="1" indent="1"/>
    </xf>
    <xf numFmtId="164" fontId="15" fillId="32" borderId="54" xfId="42" applyNumberFormat="1" applyFont="1" applyFill="1" applyBorder="1" applyAlignment="1">
      <alignment horizontal="right" vertical="center"/>
    </xf>
    <xf numFmtId="164" fontId="15" fillId="32" borderId="47" xfId="42" applyNumberFormat="1" applyFont="1" applyFill="1" applyBorder="1" applyAlignment="1">
      <alignment horizontal="right" vertical="center"/>
    </xf>
    <xf numFmtId="0" fontId="22" fillId="0" borderId="11" xfId="42" applyFont="1" applyBorder="1" applyAlignment="1">
      <alignment vertical="center" wrapText="1"/>
    </xf>
    <xf numFmtId="0" fontId="21" fillId="0" borderId="11" xfId="42" applyFont="1" applyBorder="1" applyAlignment="1">
      <alignment vertical="center" wrapText="1"/>
    </xf>
    <xf numFmtId="0" fontId="23" fillId="0" borderId="13" xfId="42" applyFont="1" applyBorder="1" applyAlignment="1">
      <alignment vertical="center" wrapText="1"/>
    </xf>
    <xf numFmtId="0" fontId="23" fillId="0" borderId="0" xfId="42" applyFont="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164" fontId="15" fillId="0" borderId="88" xfId="42" applyNumberFormat="1" applyFont="1" applyBorder="1" applyAlignment="1">
      <alignment vertical="center"/>
    </xf>
    <xf numFmtId="164" fontId="15" fillId="0" borderId="0" xfId="42" applyNumberFormat="1" applyFont="1" applyAlignment="1">
      <alignment vertical="center"/>
    </xf>
    <xf numFmtId="164" fontId="15" fillId="0" borderId="56" xfId="42" applyNumberFormat="1" applyFont="1" applyBorder="1" applyAlignment="1">
      <alignment vertical="center"/>
    </xf>
    <xf numFmtId="164" fontId="15" fillId="0" borderId="48" xfId="42" applyNumberFormat="1" applyFont="1" applyBorder="1" applyAlignment="1">
      <alignment vertical="center"/>
    </xf>
    <xf numFmtId="164" fontId="23" fillId="0" borderId="84" xfId="42" applyNumberFormat="1" applyFont="1" applyBorder="1" applyAlignment="1">
      <alignment vertical="center"/>
    </xf>
    <xf numFmtId="164" fontId="23" fillId="0" borderId="16" xfId="42" applyNumberFormat="1" applyFont="1" applyBorder="1" applyAlignment="1">
      <alignment vertical="center"/>
    </xf>
    <xf numFmtId="0" fontId="21" fillId="0" borderId="0" xfId="42" applyFont="1" applyAlignment="1">
      <alignment horizontal="left" vertical="center" wrapText="1" indent="1"/>
    </xf>
    <xf numFmtId="0" fontId="35" fillId="0" borderId="55" xfId="42" applyFont="1" applyBorder="1" applyAlignment="1">
      <alignment vertical="center" wrapText="1"/>
    </xf>
    <xf numFmtId="164" fontId="15" fillId="0" borderId="54" xfId="42" applyNumberFormat="1" applyFont="1" applyBorder="1" applyAlignment="1">
      <alignment vertical="center"/>
    </xf>
    <xf numFmtId="164" fontId="15" fillId="0" borderId="47" xfId="42" applyNumberFormat="1" applyFont="1" applyBorder="1" applyAlignment="1">
      <alignment vertical="center"/>
    </xf>
    <xf numFmtId="164" fontId="15" fillId="0" borderId="45" xfId="42" applyNumberFormat="1" applyFont="1" applyBorder="1" applyAlignment="1">
      <alignment vertical="center"/>
    </xf>
    <xf numFmtId="164" fontId="15" fillId="0" borderId="46" xfId="42" applyNumberFormat="1" applyFont="1" applyBorder="1" applyAlignment="1">
      <alignment vertical="center"/>
    </xf>
    <xf numFmtId="0" fontId="21" fillId="0" borderId="13" xfId="42" applyFont="1" applyBorder="1" applyAlignment="1">
      <alignment horizontal="left" vertical="center" wrapText="1" inden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D6877C4D-F09E-4D79-8369-F4CDBB4E01EA}"/>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D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1025" name="Picture 1" descr="DfT_3298_SML_AW[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35"/>
  <sheetViews>
    <sheetView workbookViewId="0">
      <selection activeCell="A36" sqref="A36"/>
    </sheetView>
  </sheetViews>
  <sheetFormatPr defaultColWidth="9.28515625" defaultRowHeight="12.75" x14ac:dyDescent="0.2"/>
  <cols>
    <col min="1" max="1" width="14.5703125" style="2" customWidth="1"/>
    <col min="2" max="16384" width="9.28515625" style="2"/>
  </cols>
  <sheetData>
    <row r="5" spans="1:2" x14ac:dyDescent="0.2">
      <c r="A5" s="3"/>
    </row>
    <row r="6" spans="1:2" ht="15.75" x14ac:dyDescent="0.25">
      <c r="A6" s="1" t="s">
        <v>62</v>
      </c>
    </row>
    <row r="8" spans="1:2" x14ac:dyDescent="0.2">
      <c r="A8" s="3" t="s">
        <v>61</v>
      </c>
    </row>
    <row r="9" spans="1:2" x14ac:dyDescent="0.2">
      <c r="A9" s="2" t="s">
        <v>63</v>
      </c>
    </row>
    <row r="11" spans="1:2" x14ac:dyDescent="0.2">
      <c r="A11" s="3" t="s">
        <v>49</v>
      </c>
    </row>
    <row r="12" spans="1:2" x14ac:dyDescent="0.2">
      <c r="A12" s="2" t="s">
        <v>50</v>
      </c>
      <c r="B12" s="2" t="s">
        <v>51</v>
      </c>
    </row>
    <row r="13" spans="1:2" x14ac:dyDescent="0.2">
      <c r="A13" s="5">
        <v>41640</v>
      </c>
      <c r="B13" s="2" t="s">
        <v>66</v>
      </c>
    </row>
    <row r="14" spans="1:2" x14ac:dyDescent="0.2">
      <c r="A14" s="4">
        <v>41564</v>
      </c>
      <c r="B14" s="2" t="s">
        <v>52</v>
      </c>
    </row>
    <row r="28" spans="1:1" x14ac:dyDescent="0.2">
      <c r="A28" s="3" t="s">
        <v>53</v>
      </c>
    </row>
    <row r="29" spans="1:1" x14ac:dyDescent="0.2">
      <c r="A29" s="2" t="s">
        <v>54</v>
      </c>
    </row>
    <row r="30" spans="1:1" x14ac:dyDescent="0.2">
      <c r="A30" s="2" t="s">
        <v>55</v>
      </c>
    </row>
    <row r="31" spans="1:1" x14ac:dyDescent="0.2">
      <c r="A31" s="2" t="s">
        <v>56</v>
      </c>
    </row>
    <row r="32" spans="1:1" x14ac:dyDescent="0.2">
      <c r="A32" s="2" t="s">
        <v>57</v>
      </c>
    </row>
    <row r="33" spans="1:1" x14ac:dyDescent="0.2">
      <c r="A33" s="2" t="s">
        <v>58</v>
      </c>
    </row>
    <row r="34" spans="1:1" x14ac:dyDescent="0.2">
      <c r="A34" s="2" t="s">
        <v>59</v>
      </c>
    </row>
    <row r="35" spans="1:1" x14ac:dyDescent="0.2">
      <c r="A35" s="2" t="s">
        <v>60</v>
      </c>
    </row>
  </sheetData>
  <phoneticPr fontId="2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A44"/>
  <sheetViews>
    <sheetView tabSelected="1" view="pageBreakPreview" topLeftCell="G20" zoomScale="70" zoomScaleNormal="55" zoomScaleSheetLayoutView="70" workbookViewId="0">
      <selection activeCell="M37" sqref="M37"/>
    </sheetView>
  </sheetViews>
  <sheetFormatPr defaultColWidth="9.28515625" defaultRowHeight="20.25" x14ac:dyDescent="0.2"/>
  <cols>
    <col min="1" max="1" width="1.28515625" style="123" customWidth="1"/>
    <col min="2" max="2" width="4.7109375" style="214" customWidth="1"/>
    <col min="3" max="3" width="75.140625" style="123" customWidth="1"/>
    <col min="4" max="4" width="202.140625" style="215" customWidth="1"/>
    <col min="5" max="10" width="26.85546875" style="215" customWidth="1"/>
    <col min="11" max="12" width="17.42578125" style="215" customWidth="1"/>
    <col min="13" max="13" width="41" style="216" customWidth="1"/>
    <col min="14" max="14" width="23" style="127" customWidth="1"/>
    <col min="15" max="15" width="1" style="123" customWidth="1"/>
    <col min="16" max="16384" width="9.28515625" style="123"/>
  </cols>
  <sheetData>
    <row r="1" spans="1:27" ht="6" customHeight="1" x14ac:dyDescent="0.2">
      <c r="A1" s="116"/>
      <c r="B1" s="117"/>
      <c r="C1" s="118"/>
      <c r="D1" s="119"/>
      <c r="E1" s="119"/>
      <c r="F1" s="119"/>
      <c r="G1" s="119"/>
      <c r="H1" s="119"/>
      <c r="I1" s="119"/>
      <c r="J1" s="119"/>
      <c r="K1" s="119"/>
      <c r="L1" s="119"/>
      <c r="M1" s="120"/>
      <c r="N1" s="121"/>
      <c r="O1" s="122"/>
    </row>
    <row r="2" spans="1:27" ht="17.25" customHeight="1" x14ac:dyDescent="0.2">
      <c r="A2" s="124"/>
      <c r="B2" s="337"/>
      <c r="C2" s="337"/>
      <c r="D2" s="337"/>
      <c r="E2" s="337"/>
      <c r="F2" s="337"/>
      <c r="G2" s="337"/>
      <c r="H2" s="337"/>
      <c r="I2" s="337"/>
      <c r="J2" s="337"/>
      <c r="K2" s="125"/>
      <c r="L2" s="125"/>
      <c r="M2" s="126"/>
      <c r="O2" s="128"/>
    </row>
    <row r="3" spans="1:27" s="135" customFormat="1" ht="6" customHeight="1" thickBot="1" x14ac:dyDescent="0.25">
      <c r="A3" s="129"/>
      <c r="B3" s="130"/>
      <c r="C3" s="130"/>
      <c r="D3" s="130"/>
      <c r="E3" s="131"/>
      <c r="F3" s="131"/>
      <c r="G3" s="131"/>
      <c r="H3" s="131"/>
      <c r="I3" s="131"/>
      <c r="J3" s="131"/>
      <c r="K3" s="131"/>
      <c r="L3" s="131"/>
      <c r="M3" s="132"/>
      <c r="N3" s="133"/>
      <c r="O3" s="134"/>
    </row>
    <row r="4" spans="1:27" ht="36" customHeight="1" thickBot="1" x14ac:dyDescent="0.25">
      <c r="A4" s="124"/>
      <c r="B4" s="136" t="s">
        <v>223</v>
      </c>
      <c r="C4" s="137"/>
      <c r="D4" s="131"/>
      <c r="E4" s="305" t="s">
        <v>0</v>
      </c>
      <c r="F4" s="306"/>
      <c r="G4" s="307"/>
      <c r="H4" s="338">
        <v>44339</v>
      </c>
      <c r="I4" s="339"/>
      <c r="J4" s="340"/>
      <c r="K4" s="138"/>
      <c r="L4" s="138"/>
      <c r="M4" s="308" t="s">
        <v>1</v>
      </c>
      <c r="N4" s="309"/>
      <c r="O4" s="139"/>
      <c r="P4" s="138"/>
      <c r="Q4" s="138"/>
      <c r="R4" s="138"/>
      <c r="S4" s="138"/>
      <c r="T4" s="138"/>
      <c r="U4" s="138"/>
      <c r="V4" s="138"/>
      <c r="W4" s="138"/>
      <c r="X4" s="138"/>
      <c r="Y4" s="138"/>
      <c r="Z4" s="138"/>
      <c r="AA4" s="138"/>
    </row>
    <row r="5" spans="1:27" ht="3" customHeight="1" thickBot="1" x14ac:dyDescent="0.25">
      <c r="A5" s="124"/>
      <c r="B5" s="140"/>
      <c r="C5" s="137"/>
      <c r="D5" s="131"/>
      <c r="E5" s="131"/>
      <c r="F5" s="131"/>
      <c r="G5" s="131"/>
      <c r="H5" s="131"/>
      <c r="I5" s="131"/>
      <c r="J5" s="131"/>
      <c r="K5" s="131"/>
      <c r="L5" s="131"/>
      <c r="M5" s="310"/>
      <c r="N5" s="311"/>
      <c r="O5" s="128"/>
      <c r="P5" s="125"/>
      <c r="Q5" s="125"/>
      <c r="R5" s="138"/>
      <c r="S5" s="138"/>
      <c r="T5" s="125"/>
      <c r="U5" s="138"/>
      <c r="V5" s="138"/>
      <c r="W5" s="138"/>
      <c r="X5" s="138"/>
      <c r="Y5" s="138"/>
      <c r="Z5" s="138"/>
      <c r="AA5" s="138"/>
    </row>
    <row r="6" spans="1:27" ht="39.75" customHeight="1" x14ac:dyDescent="0.2">
      <c r="A6" s="124"/>
      <c r="B6" s="236" t="s">
        <v>2</v>
      </c>
      <c r="C6" s="237"/>
      <c r="D6" s="256" t="s">
        <v>205</v>
      </c>
      <c r="E6" s="257"/>
      <c r="F6" s="257"/>
      <c r="G6" s="257"/>
      <c r="H6" s="257"/>
      <c r="I6" s="257"/>
      <c r="J6" s="257"/>
      <c r="K6" s="257"/>
      <c r="L6" s="258"/>
      <c r="M6" s="141" t="s">
        <v>3</v>
      </c>
      <c r="N6" s="142"/>
      <c r="O6" s="143"/>
      <c r="P6" s="138"/>
      <c r="Q6" s="138"/>
      <c r="R6" s="138"/>
      <c r="S6" s="138"/>
      <c r="T6" s="138"/>
      <c r="U6" s="138"/>
      <c r="V6" s="138"/>
      <c r="W6" s="138"/>
      <c r="X6" s="138"/>
      <c r="Y6" s="138"/>
      <c r="Z6" s="138"/>
      <c r="AA6" s="138"/>
    </row>
    <row r="7" spans="1:27" ht="39.75" customHeight="1" x14ac:dyDescent="0.2">
      <c r="A7" s="124"/>
      <c r="B7" s="238" t="s">
        <v>4</v>
      </c>
      <c r="C7" s="239"/>
      <c r="D7" s="244" t="s">
        <v>206</v>
      </c>
      <c r="E7" s="224"/>
      <c r="F7" s="224"/>
      <c r="G7" s="224"/>
      <c r="H7" s="224"/>
      <c r="I7" s="224"/>
      <c r="J7" s="224"/>
      <c r="K7" s="224"/>
      <c r="L7" s="245"/>
      <c r="M7" s="144" t="s">
        <v>5</v>
      </c>
      <c r="N7" s="142" t="s">
        <v>207</v>
      </c>
      <c r="O7" s="143"/>
      <c r="P7" s="138"/>
      <c r="Q7" s="138"/>
      <c r="R7" s="138"/>
      <c r="S7" s="138"/>
      <c r="T7" s="138"/>
      <c r="U7" s="138"/>
      <c r="V7" s="138"/>
      <c r="W7" s="138"/>
      <c r="X7" s="138"/>
      <c r="Y7" s="138"/>
      <c r="Z7" s="138"/>
      <c r="AA7" s="138"/>
    </row>
    <row r="8" spans="1:27" ht="45" customHeight="1" thickBot="1" x14ac:dyDescent="0.25">
      <c r="A8" s="124"/>
      <c r="B8" s="240"/>
      <c r="C8" s="241"/>
      <c r="D8" s="246"/>
      <c r="E8" s="247"/>
      <c r="F8" s="247"/>
      <c r="G8" s="247"/>
      <c r="H8" s="247"/>
      <c r="I8" s="247"/>
      <c r="J8" s="247"/>
      <c r="K8" s="247"/>
      <c r="L8" s="248"/>
      <c r="M8" s="145" t="s">
        <v>6</v>
      </c>
      <c r="N8" s="146"/>
      <c r="O8" s="143"/>
      <c r="P8" s="138"/>
      <c r="Q8" s="138"/>
      <c r="R8" s="138"/>
      <c r="S8" s="138"/>
      <c r="T8" s="138"/>
      <c r="U8" s="138"/>
      <c r="V8" s="138"/>
      <c r="W8" s="138"/>
      <c r="X8" s="138"/>
      <c r="Y8" s="138"/>
      <c r="Z8" s="138"/>
      <c r="AA8" s="138"/>
    </row>
    <row r="9" spans="1:27" ht="3" customHeight="1" thickBot="1" x14ac:dyDescent="0.35">
      <c r="A9" s="124"/>
      <c r="B9" s="217"/>
      <c r="C9" s="218"/>
      <c r="D9" s="147"/>
      <c r="E9" s="148"/>
      <c r="F9" s="149"/>
      <c r="G9" s="149"/>
      <c r="H9" s="149"/>
      <c r="I9" s="149"/>
      <c r="J9" s="149"/>
      <c r="K9" s="149"/>
      <c r="L9" s="149"/>
      <c r="M9" s="149"/>
      <c r="N9" s="150"/>
      <c r="O9" s="143"/>
      <c r="P9" s="138"/>
      <c r="Q9" s="138"/>
      <c r="R9" s="138"/>
      <c r="S9" s="138"/>
      <c r="T9" s="138"/>
      <c r="U9" s="138"/>
      <c r="V9" s="138"/>
      <c r="W9" s="138"/>
      <c r="X9" s="138"/>
      <c r="Y9" s="138"/>
      <c r="Z9" s="138"/>
      <c r="AA9" s="138"/>
    </row>
    <row r="10" spans="1:27" ht="40.5" customHeight="1" x14ac:dyDescent="0.3">
      <c r="A10" s="124"/>
      <c r="B10" s="234" t="s">
        <v>7</v>
      </c>
      <c r="C10" s="235"/>
      <c r="D10" s="219" t="s">
        <v>8</v>
      </c>
      <c r="E10" s="251" t="s">
        <v>9</v>
      </c>
      <c r="F10" s="252"/>
      <c r="G10" s="252"/>
      <c r="H10" s="252"/>
      <c r="I10" s="252"/>
      <c r="J10" s="252"/>
      <c r="K10" s="252"/>
      <c r="L10" s="252"/>
      <c r="M10" s="252"/>
      <c r="N10" s="253"/>
      <c r="O10" s="128"/>
      <c r="Q10" s="259"/>
      <c r="R10" s="259"/>
      <c r="S10" s="259"/>
      <c r="T10" s="259"/>
      <c r="U10" s="259"/>
      <c r="V10" s="259"/>
      <c r="W10" s="259"/>
      <c r="X10" s="259"/>
      <c r="Y10" s="151"/>
      <c r="Z10" s="138"/>
    </row>
    <row r="11" spans="1:27" ht="27.75" customHeight="1" x14ac:dyDescent="0.2">
      <c r="A11" s="124"/>
      <c r="B11" s="152"/>
      <c r="C11" s="151"/>
      <c r="D11" s="152"/>
      <c r="E11" s="254" t="s">
        <v>10</v>
      </c>
      <c r="F11" s="274"/>
      <c r="G11" s="274"/>
      <c r="H11" s="274"/>
      <c r="I11" s="274"/>
      <c r="J11" s="255"/>
      <c r="K11" s="254" t="s">
        <v>11</v>
      </c>
      <c r="L11" s="255"/>
      <c r="M11" s="153" t="s">
        <v>12</v>
      </c>
      <c r="N11" s="154" t="s">
        <v>13</v>
      </c>
      <c r="O11" s="128"/>
      <c r="Q11" s="151"/>
      <c r="R11" s="151"/>
      <c r="S11" s="151"/>
      <c r="T11" s="151"/>
      <c r="U11" s="151"/>
      <c r="V11" s="151"/>
      <c r="W11" s="151"/>
      <c r="X11" s="151"/>
      <c r="Y11" s="151"/>
      <c r="Z11" s="138"/>
    </row>
    <row r="12" spans="1:27" ht="41.25" thickBot="1" x14ac:dyDescent="0.25">
      <c r="A12" s="124"/>
      <c r="B12" s="155"/>
      <c r="C12" s="156"/>
      <c r="D12" s="155"/>
      <c r="E12" s="249"/>
      <c r="F12" s="275"/>
      <c r="G12" s="275"/>
      <c r="H12" s="275"/>
      <c r="I12" s="275"/>
      <c r="J12" s="250"/>
      <c r="K12" s="249"/>
      <c r="L12" s="250"/>
      <c r="M12" s="157" t="s">
        <v>14</v>
      </c>
      <c r="N12" s="158" t="s">
        <v>15</v>
      </c>
      <c r="O12" s="128"/>
      <c r="Q12" s="259"/>
      <c r="R12" s="259"/>
      <c r="S12" s="259"/>
      <c r="T12" s="259"/>
      <c r="U12" s="259"/>
      <c r="V12" s="259"/>
      <c r="W12" s="259"/>
      <c r="X12" s="259"/>
      <c r="Y12" s="151"/>
      <c r="Z12" s="138"/>
    </row>
    <row r="13" spans="1:27" ht="27" customHeight="1" x14ac:dyDescent="0.2">
      <c r="A13" s="124"/>
      <c r="B13" s="225" t="s">
        <v>16</v>
      </c>
      <c r="C13" s="223" t="s">
        <v>45</v>
      </c>
      <c r="D13" s="227" t="s">
        <v>227</v>
      </c>
      <c r="E13" s="242" t="s">
        <v>17</v>
      </c>
      <c r="F13" s="242"/>
      <c r="G13" s="242"/>
      <c r="H13" s="242"/>
      <c r="I13" s="243"/>
      <c r="J13" s="159">
        <v>81766</v>
      </c>
      <c r="K13" s="268"/>
      <c r="L13" s="269"/>
      <c r="M13" s="272">
        <v>88569</v>
      </c>
      <c r="N13" s="263"/>
      <c r="O13" s="128"/>
      <c r="Q13" s="138"/>
      <c r="R13" s="138"/>
      <c r="S13" s="138"/>
      <c r="T13" s="138"/>
      <c r="U13" s="138"/>
      <c r="V13" s="138"/>
      <c r="W13" s="138"/>
      <c r="X13" s="138"/>
      <c r="Y13" s="138"/>
      <c r="Z13" s="138"/>
    </row>
    <row r="14" spans="1:27" x14ac:dyDescent="0.2">
      <c r="A14" s="124"/>
      <c r="B14" s="225"/>
      <c r="C14" s="224"/>
      <c r="D14" s="228"/>
      <c r="E14" s="260" t="s">
        <v>18</v>
      </c>
      <c r="F14" s="261"/>
      <c r="G14" s="261"/>
      <c r="H14" s="261"/>
      <c r="I14" s="261"/>
      <c r="J14" s="262"/>
      <c r="K14" s="270"/>
      <c r="L14" s="271"/>
      <c r="M14" s="273"/>
      <c r="N14" s="263"/>
      <c r="O14" s="128"/>
      <c r="Q14" s="138"/>
      <c r="R14" s="138"/>
      <c r="S14" s="138"/>
      <c r="T14" s="138"/>
      <c r="U14" s="138"/>
      <c r="V14" s="138"/>
      <c r="W14" s="138"/>
      <c r="X14" s="138"/>
      <c r="Y14" s="138"/>
      <c r="Z14" s="138"/>
    </row>
    <row r="15" spans="1:27" x14ac:dyDescent="0.2">
      <c r="A15" s="124"/>
      <c r="B15" s="225"/>
      <c r="C15" s="224"/>
      <c r="D15" s="228"/>
      <c r="E15" s="280" t="s">
        <v>19</v>
      </c>
      <c r="F15" s="277"/>
      <c r="G15" s="276" t="s">
        <v>20</v>
      </c>
      <c r="H15" s="277"/>
      <c r="I15" s="277" t="s">
        <v>21</v>
      </c>
      <c r="J15" s="278"/>
      <c r="K15" s="270"/>
      <c r="L15" s="271"/>
      <c r="M15" s="273"/>
      <c r="N15" s="263"/>
      <c r="O15" s="128"/>
    </row>
    <row r="16" spans="1:27" ht="19.5" customHeight="1" thickBot="1" x14ac:dyDescent="0.25">
      <c r="A16" s="124"/>
      <c r="B16" s="225"/>
      <c r="C16" s="224"/>
      <c r="D16" s="229"/>
      <c r="E16" s="265">
        <v>37.957999999999998</v>
      </c>
      <c r="F16" s="266"/>
      <c r="G16" s="267">
        <v>9.86</v>
      </c>
      <c r="H16" s="267"/>
      <c r="I16" s="267">
        <v>33.950000000000003</v>
      </c>
      <c r="J16" s="279"/>
      <c r="K16" s="270"/>
      <c r="L16" s="271"/>
      <c r="M16" s="273"/>
      <c r="N16" s="264"/>
      <c r="O16" s="128"/>
    </row>
    <row r="17" spans="1:15" ht="55.5" customHeight="1" thickTop="1" x14ac:dyDescent="0.2">
      <c r="A17" s="124"/>
      <c r="B17" s="225"/>
      <c r="C17" s="160" t="s">
        <v>47</v>
      </c>
      <c r="D17" s="161" t="s">
        <v>212</v>
      </c>
      <c r="E17" s="271"/>
      <c r="F17" s="271"/>
      <c r="G17" s="271"/>
      <c r="H17" s="271"/>
      <c r="I17" s="271"/>
      <c r="J17" s="271"/>
      <c r="K17" s="271"/>
      <c r="L17" s="271"/>
      <c r="M17" s="162"/>
      <c r="N17" s="163"/>
      <c r="O17" s="128"/>
    </row>
    <row r="18" spans="1:15" ht="23.25" customHeight="1" x14ac:dyDescent="0.2">
      <c r="A18" s="124"/>
      <c r="B18" s="225"/>
      <c r="C18" s="160" t="s">
        <v>23</v>
      </c>
      <c r="D18" s="164" t="s">
        <v>67</v>
      </c>
      <c r="E18" s="271"/>
      <c r="F18" s="271"/>
      <c r="G18" s="271"/>
      <c r="H18" s="271"/>
      <c r="I18" s="271"/>
      <c r="J18" s="271"/>
      <c r="K18" s="271"/>
      <c r="L18" s="271"/>
      <c r="M18" s="165"/>
      <c r="N18" s="163"/>
      <c r="O18" s="128"/>
    </row>
    <row r="19" spans="1:15" ht="96.75" customHeight="1" thickBot="1" x14ac:dyDescent="0.25">
      <c r="A19" s="124"/>
      <c r="B19" s="226"/>
      <c r="C19" s="160" t="s">
        <v>25</v>
      </c>
      <c r="D19" s="166" t="s">
        <v>213</v>
      </c>
      <c r="E19" s="324" t="s">
        <v>226</v>
      </c>
      <c r="F19" s="324"/>
      <c r="G19" s="324"/>
      <c r="H19" s="324"/>
      <c r="I19" s="324"/>
      <c r="J19" s="324"/>
      <c r="K19" s="295"/>
      <c r="L19" s="295"/>
      <c r="M19" s="167">
        <v>97471000</v>
      </c>
      <c r="N19" s="168"/>
      <c r="O19" s="128"/>
    </row>
    <row r="20" spans="1:15" ht="156.75" customHeight="1" x14ac:dyDescent="0.2">
      <c r="A20" s="124"/>
      <c r="B20" s="220" t="s">
        <v>43</v>
      </c>
      <c r="C20" s="169" t="s">
        <v>26</v>
      </c>
      <c r="D20" s="170" t="s">
        <v>208</v>
      </c>
      <c r="E20" s="258" t="s">
        <v>209</v>
      </c>
      <c r="F20" s="288"/>
      <c r="G20" s="288"/>
      <c r="H20" s="288"/>
      <c r="I20" s="288"/>
      <c r="J20" s="289"/>
      <c r="K20" s="293" t="s">
        <v>210</v>
      </c>
      <c r="L20" s="294"/>
      <c r="M20" s="171">
        <v>38490</v>
      </c>
      <c r="N20" s="172"/>
      <c r="O20" s="128"/>
    </row>
    <row r="21" spans="1:15" ht="321" customHeight="1" thickBot="1" x14ac:dyDescent="0.25">
      <c r="A21" s="124"/>
      <c r="B21" s="221"/>
      <c r="C21" s="173" t="s">
        <v>27</v>
      </c>
      <c r="D21" s="174" t="s">
        <v>194</v>
      </c>
      <c r="E21" s="325" t="s">
        <v>224</v>
      </c>
      <c r="F21" s="326"/>
      <c r="G21" s="326"/>
      <c r="H21" s="326"/>
      <c r="I21" s="326"/>
      <c r="J21" s="327"/>
      <c r="K21" s="284" t="s">
        <v>67</v>
      </c>
      <c r="L21" s="286"/>
      <c r="M21" s="175" t="s">
        <v>211</v>
      </c>
      <c r="N21" s="176"/>
      <c r="O21" s="128"/>
    </row>
    <row r="22" spans="1:15" ht="193.5" customHeight="1" thickTop="1" x14ac:dyDescent="0.2">
      <c r="A22" s="124"/>
      <c r="B22" s="221"/>
      <c r="C22" s="232" t="s">
        <v>28</v>
      </c>
      <c r="D22" s="230" t="s">
        <v>195</v>
      </c>
      <c r="E22" s="301" t="s">
        <v>29</v>
      </c>
      <c r="F22" s="302"/>
      <c r="G22" s="302"/>
      <c r="H22" s="302"/>
      <c r="I22" s="302"/>
      <c r="J22" s="177">
        <v>-443429.28238506132</v>
      </c>
      <c r="K22" s="328" t="s">
        <v>67</v>
      </c>
      <c r="L22" s="329"/>
      <c r="M22" s="323">
        <v>19474620</v>
      </c>
      <c r="N22" s="321"/>
      <c r="O22" s="128"/>
    </row>
    <row r="23" spans="1:15" ht="193.5" customHeight="1" thickBot="1" x14ac:dyDescent="0.25">
      <c r="A23" s="124"/>
      <c r="B23" s="221"/>
      <c r="C23" s="233"/>
      <c r="D23" s="231"/>
      <c r="E23" s="299" t="s">
        <v>30</v>
      </c>
      <c r="F23" s="300"/>
      <c r="G23" s="300"/>
      <c r="H23" s="300"/>
      <c r="I23" s="300"/>
      <c r="J23" s="178">
        <v>-13005</v>
      </c>
      <c r="K23" s="330"/>
      <c r="L23" s="331"/>
      <c r="M23" s="291"/>
      <c r="N23" s="322"/>
      <c r="O23" s="128"/>
    </row>
    <row r="24" spans="1:15" ht="124.5" customHeight="1" thickTop="1" x14ac:dyDescent="0.2">
      <c r="A24" s="124"/>
      <c r="B24" s="221"/>
      <c r="C24" s="179" t="s">
        <v>31</v>
      </c>
      <c r="D24" s="180" t="s">
        <v>196</v>
      </c>
      <c r="E24" s="296" t="s">
        <v>67</v>
      </c>
      <c r="F24" s="297"/>
      <c r="G24" s="297"/>
      <c r="H24" s="297"/>
      <c r="I24" s="297"/>
      <c r="J24" s="298"/>
      <c r="K24" s="286" t="s">
        <v>197</v>
      </c>
      <c r="L24" s="284"/>
      <c r="M24" s="181" t="s">
        <v>67</v>
      </c>
      <c r="N24" s="182"/>
      <c r="O24" s="128"/>
    </row>
    <row r="25" spans="1:15" ht="50.25" customHeight="1" x14ac:dyDescent="0.2">
      <c r="A25" s="124"/>
      <c r="B25" s="221"/>
      <c r="C25" s="179" t="s">
        <v>32</v>
      </c>
      <c r="D25" s="180" t="s">
        <v>198</v>
      </c>
      <c r="E25" s="291" t="s">
        <v>67</v>
      </c>
      <c r="F25" s="291"/>
      <c r="G25" s="291"/>
      <c r="H25" s="291"/>
      <c r="I25" s="291"/>
      <c r="J25" s="291"/>
      <c r="K25" s="286" t="s">
        <v>67</v>
      </c>
      <c r="L25" s="284"/>
      <c r="M25" s="183" t="s">
        <v>67</v>
      </c>
      <c r="N25" s="182"/>
      <c r="O25" s="128"/>
    </row>
    <row r="26" spans="1:15" ht="131.25" customHeight="1" x14ac:dyDescent="0.2">
      <c r="A26" s="124"/>
      <c r="B26" s="221"/>
      <c r="C26" s="179" t="s">
        <v>64</v>
      </c>
      <c r="D26" s="180" t="s">
        <v>199</v>
      </c>
      <c r="E26" s="284" t="s">
        <v>67</v>
      </c>
      <c r="F26" s="285"/>
      <c r="G26" s="285"/>
      <c r="H26" s="285"/>
      <c r="I26" s="285"/>
      <c r="J26" s="286"/>
      <c r="K26" s="284" t="s">
        <v>200</v>
      </c>
      <c r="L26" s="286"/>
      <c r="M26" s="183" t="s">
        <v>67</v>
      </c>
      <c r="N26" s="182"/>
      <c r="O26" s="128"/>
    </row>
    <row r="27" spans="1:15" ht="141" customHeight="1" x14ac:dyDescent="0.2">
      <c r="A27" s="124"/>
      <c r="B27" s="221"/>
      <c r="C27" s="179" t="s">
        <v>33</v>
      </c>
      <c r="D27" s="180" t="s">
        <v>201</v>
      </c>
      <c r="E27" s="291" t="s">
        <v>67</v>
      </c>
      <c r="F27" s="291"/>
      <c r="G27" s="291"/>
      <c r="H27" s="291"/>
      <c r="I27" s="291"/>
      <c r="J27" s="291"/>
      <c r="K27" s="286" t="s">
        <v>202</v>
      </c>
      <c r="L27" s="284"/>
      <c r="M27" s="183" t="s">
        <v>67</v>
      </c>
      <c r="N27" s="182"/>
      <c r="O27" s="128"/>
    </row>
    <row r="28" spans="1:15" ht="402.75" customHeight="1" thickBot="1" x14ac:dyDescent="0.25">
      <c r="A28" s="124"/>
      <c r="B28" s="222"/>
      <c r="C28" s="184" t="s">
        <v>34</v>
      </c>
      <c r="D28" s="185" t="s">
        <v>203</v>
      </c>
      <c r="E28" s="290" t="s">
        <v>67</v>
      </c>
      <c r="F28" s="290"/>
      <c r="G28" s="290"/>
      <c r="H28" s="290"/>
      <c r="I28" s="290"/>
      <c r="J28" s="290"/>
      <c r="K28" s="303" t="s">
        <v>204</v>
      </c>
      <c r="L28" s="304"/>
      <c r="M28" s="186" t="s">
        <v>67</v>
      </c>
      <c r="N28" s="187"/>
      <c r="O28" s="128"/>
    </row>
    <row r="29" spans="1:15" x14ac:dyDescent="0.2">
      <c r="A29" s="124"/>
      <c r="B29" s="343" t="s">
        <v>35</v>
      </c>
      <c r="C29" s="347" t="s">
        <v>46</v>
      </c>
      <c r="D29" s="349" t="s">
        <v>228</v>
      </c>
      <c r="E29" s="281" t="s">
        <v>17</v>
      </c>
      <c r="F29" s="282"/>
      <c r="G29" s="282"/>
      <c r="H29" s="282"/>
      <c r="I29" s="283"/>
      <c r="J29" s="188">
        <v>149.87299999999999</v>
      </c>
      <c r="K29" s="268"/>
      <c r="L29" s="269"/>
      <c r="M29" s="318">
        <v>226292000</v>
      </c>
      <c r="N29" s="312"/>
      <c r="O29" s="128"/>
    </row>
    <row r="30" spans="1:15" x14ac:dyDescent="0.2">
      <c r="A30" s="124"/>
      <c r="B30" s="344"/>
      <c r="C30" s="348"/>
      <c r="D30" s="350"/>
      <c r="E30" s="292" t="s">
        <v>18</v>
      </c>
      <c r="F30" s="261"/>
      <c r="G30" s="261"/>
      <c r="H30" s="261"/>
      <c r="I30" s="261"/>
      <c r="J30" s="262"/>
      <c r="K30" s="270"/>
      <c r="L30" s="271"/>
      <c r="M30" s="319"/>
      <c r="N30" s="313"/>
      <c r="O30" s="128"/>
    </row>
    <row r="31" spans="1:15" x14ac:dyDescent="0.2">
      <c r="A31" s="124"/>
      <c r="B31" s="344"/>
      <c r="C31" s="348"/>
      <c r="D31" s="350"/>
      <c r="E31" s="287" t="s">
        <v>19</v>
      </c>
      <c r="F31" s="277"/>
      <c r="G31" s="276" t="s">
        <v>20</v>
      </c>
      <c r="H31" s="277"/>
      <c r="I31" s="277" t="s">
        <v>21</v>
      </c>
      <c r="J31" s="278"/>
      <c r="K31" s="270"/>
      <c r="L31" s="271"/>
      <c r="M31" s="319"/>
      <c r="N31" s="313"/>
      <c r="O31" s="128"/>
    </row>
    <row r="32" spans="1:15" ht="21.75" customHeight="1" thickBot="1" x14ac:dyDescent="0.25">
      <c r="A32" s="124"/>
      <c r="B32" s="344"/>
      <c r="C32" s="348"/>
      <c r="D32" s="351"/>
      <c r="E32" s="314">
        <v>67.061000000000007</v>
      </c>
      <c r="F32" s="315"/>
      <c r="G32" s="316">
        <v>16.721</v>
      </c>
      <c r="H32" s="316"/>
      <c r="I32" s="316">
        <v>66.090999999999994</v>
      </c>
      <c r="J32" s="317"/>
      <c r="K32" s="270"/>
      <c r="L32" s="271"/>
      <c r="M32" s="320"/>
      <c r="N32" s="313"/>
      <c r="O32" s="128"/>
    </row>
    <row r="33" spans="1:15" ht="59.25" customHeight="1" thickTop="1" x14ac:dyDescent="0.2">
      <c r="A33" s="124"/>
      <c r="B33" s="344"/>
      <c r="C33" s="189" t="s">
        <v>48</v>
      </c>
      <c r="D33" s="190"/>
      <c r="E33" s="271"/>
      <c r="F33" s="271"/>
      <c r="G33" s="271"/>
      <c r="H33" s="271"/>
      <c r="I33" s="271"/>
      <c r="J33" s="271"/>
      <c r="K33" s="271"/>
      <c r="L33" s="271"/>
      <c r="M33" s="191"/>
      <c r="N33" s="163"/>
      <c r="O33" s="128"/>
    </row>
    <row r="34" spans="1:15" ht="56.25" customHeight="1" x14ac:dyDescent="0.2">
      <c r="A34" s="124"/>
      <c r="B34" s="344"/>
      <c r="C34" s="189" t="s">
        <v>36</v>
      </c>
      <c r="D34" s="192" t="s">
        <v>222</v>
      </c>
      <c r="E34" s="271"/>
      <c r="F34" s="271"/>
      <c r="G34" s="271"/>
      <c r="H34" s="271"/>
      <c r="I34" s="271"/>
      <c r="J34" s="271"/>
      <c r="K34" s="271"/>
      <c r="L34" s="271"/>
      <c r="M34" s="193">
        <v>8876000</v>
      </c>
      <c r="N34" s="163"/>
      <c r="O34" s="128"/>
    </row>
    <row r="35" spans="1:15" ht="65.25" customHeight="1" x14ac:dyDescent="0.2">
      <c r="A35" s="124"/>
      <c r="B35" s="344"/>
      <c r="C35" s="189" t="s">
        <v>24</v>
      </c>
      <c r="D35" s="192" t="s">
        <v>217</v>
      </c>
      <c r="E35" s="332"/>
      <c r="F35" s="333"/>
      <c r="G35" s="333"/>
      <c r="H35" s="333"/>
      <c r="I35" s="333"/>
      <c r="J35" s="334"/>
      <c r="K35" s="332" t="s">
        <v>215</v>
      </c>
      <c r="L35" s="334"/>
      <c r="M35" s="193"/>
      <c r="N35" s="163"/>
      <c r="O35" s="128"/>
    </row>
    <row r="36" spans="1:15" ht="95.25" customHeight="1" x14ac:dyDescent="0.2">
      <c r="A36" s="124"/>
      <c r="B36" s="344"/>
      <c r="C36" s="189" t="s">
        <v>37</v>
      </c>
      <c r="D36" s="194" t="s">
        <v>232</v>
      </c>
      <c r="E36" s="346" t="s">
        <v>229</v>
      </c>
      <c r="F36" s="346"/>
      <c r="G36" s="346"/>
      <c r="H36" s="346"/>
      <c r="I36" s="346"/>
      <c r="J36" s="346"/>
      <c r="K36" s="271"/>
      <c r="L36" s="271"/>
      <c r="M36" s="193">
        <v>18582000</v>
      </c>
      <c r="N36" s="195"/>
      <c r="O36" s="128"/>
    </row>
    <row r="37" spans="1:15" ht="65.25" customHeight="1" x14ac:dyDescent="0.2">
      <c r="A37" s="124"/>
      <c r="B37" s="344"/>
      <c r="C37" s="189" t="s">
        <v>38</v>
      </c>
      <c r="D37" s="192" t="s">
        <v>214</v>
      </c>
      <c r="E37" s="271"/>
      <c r="F37" s="271"/>
      <c r="G37" s="271"/>
      <c r="H37" s="271"/>
      <c r="I37" s="271"/>
      <c r="J37" s="271"/>
      <c r="K37" s="271" t="s">
        <v>215</v>
      </c>
      <c r="L37" s="271"/>
      <c r="M37" s="162"/>
      <c r="N37" s="195"/>
      <c r="O37" s="128"/>
    </row>
    <row r="38" spans="1:15" ht="65.25" customHeight="1" x14ac:dyDescent="0.2">
      <c r="A38" s="124"/>
      <c r="B38" s="344"/>
      <c r="C38" s="189" t="s">
        <v>39</v>
      </c>
      <c r="D38" s="192" t="s">
        <v>219</v>
      </c>
      <c r="E38" s="271"/>
      <c r="F38" s="271"/>
      <c r="G38" s="271"/>
      <c r="H38" s="271"/>
      <c r="I38" s="271"/>
      <c r="J38" s="271"/>
      <c r="K38" s="271" t="s">
        <v>218</v>
      </c>
      <c r="L38" s="271"/>
      <c r="M38" s="162"/>
      <c r="N38" s="195"/>
      <c r="O38" s="128"/>
    </row>
    <row r="39" spans="1:15" ht="65.25" customHeight="1" x14ac:dyDescent="0.2">
      <c r="A39" s="124"/>
      <c r="B39" s="344"/>
      <c r="C39" s="189" t="s">
        <v>40</v>
      </c>
      <c r="D39" s="192" t="s">
        <v>220</v>
      </c>
      <c r="E39" s="271"/>
      <c r="F39" s="271"/>
      <c r="G39" s="271"/>
      <c r="H39" s="271"/>
      <c r="I39" s="271"/>
      <c r="J39" s="271"/>
      <c r="K39" s="271" t="s">
        <v>218</v>
      </c>
      <c r="L39" s="271"/>
      <c r="M39" s="162"/>
      <c r="N39" s="195"/>
      <c r="O39" s="128"/>
    </row>
    <row r="40" spans="1:15" ht="98.25" customHeight="1" x14ac:dyDescent="0.2">
      <c r="A40" s="124"/>
      <c r="B40" s="344"/>
      <c r="C40" s="189" t="s">
        <v>41</v>
      </c>
      <c r="D40" s="192" t="s">
        <v>225</v>
      </c>
      <c r="E40" s="271"/>
      <c r="F40" s="271"/>
      <c r="G40" s="271"/>
      <c r="H40" s="271"/>
      <c r="I40" s="271"/>
      <c r="J40" s="271"/>
      <c r="K40" s="271" t="s">
        <v>216</v>
      </c>
      <c r="L40" s="271"/>
      <c r="M40" s="162"/>
      <c r="N40" s="195"/>
      <c r="O40" s="128"/>
    </row>
    <row r="41" spans="1:15" ht="65.25" customHeight="1" thickBot="1" x14ac:dyDescent="0.25">
      <c r="A41" s="124"/>
      <c r="B41" s="345"/>
      <c r="C41" s="196" t="s">
        <v>65</v>
      </c>
      <c r="D41" s="197" t="s">
        <v>221</v>
      </c>
      <c r="E41" s="336"/>
      <c r="F41" s="336"/>
      <c r="G41" s="336"/>
      <c r="H41" s="336"/>
      <c r="I41" s="336"/>
      <c r="J41" s="336"/>
      <c r="K41" s="336" t="s">
        <v>218</v>
      </c>
      <c r="L41" s="336"/>
      <c r="M41" s="198"/>
      <c r="N41" s="199"/>
      <c r="O41" s="128"/>
    </row>
    <row r="42" spans="1:15" ht="65.25" customHeight="1" x14ac:dyDescent="0.2">
      <c r="A42" s="124"/>
      <c r="B42" s="341" t="s">
        <v>42</v>
      </c>
      <c r="C42" s="200" t="s">
        <v>44</v>
      </c>
      <c r="D42" s="201" t="s">
        <v>230</v>
      </c>
      <c r="E42" s="335"/>
      <c r="F42" s="335"/>
      <c r="G42" s="335"/>
      <c r="H42" s="335"/>
      <c r="I42" s="335"/>
      <c r="J42" s="335"/>
      <c r="K42" s="335"/>
      <c r="L42" s="335"/>
      <c r="M42" s="202">
        <v>127128461</v>
      </c>
      <c r="N42" s="203"/>
      <c r="O42" s="128"/>
    </row>
    <row r="43" spans="1:15" ht="38.25" customHeight="1" thickBot="1" x14ac:dyDescent="0.25">
      <c r="A43" s="124"/>
      <c r="B43" s="342"/>
      <c r="C43" s="196" t="s">
        <v>22</v>
      </c>
      <c r="D43" s="204" t="s">
        <v>231</v>
      </c>
      <c r="E43" s="336"/>
      <c r="F43" s="336"/>
      <c r="G43" s="336"/>
      <c r="H43" s="336"/>
      <c r="I43" s="336"/>
      <c r="J43" s="336"/>
      <c r="K43" s="336"/>
      <c r="L43" s="336"/>
      <c r="M43" s="205">
        <v>-53272000</v>
      </c>
      <c r="N43" s="206"/>
      <c r="O43" s="128"/>
    </row>
    <row r="44" spans="1:15" ht="4.5" customHeight="1" thickBot="1" x14ac:dyDescent="0.25">
      <c r="A44" s="207"/>
      <c r="B44" s="208"/>
      <c r="C44" s="209"/>
      <c r="D44" s="210"/>
      <c r="E44" s="210"/>
      <c r="F44" s="210"/>
      <c r="G44" s="210"/>
      <c r="H44" s="210"/>
      <c r="I44" s="210"/>
      <c r="J44" s="210"/>
      <c r="K44" s="210"/>
      <c r="L44" s="210"/>
      <c r="M44" s="211"/>
      <c r="N44" s="212"/>
      <c r="O44" s="213"/>
    </row>
  </sheetData>
  <sheetProtection algorithmName="SHA-512" hashValue="V/4fx5DSXoaZjqEWD9FfgIxR0ghaopbYGek8fgLrGNlH07ueDQ5oy7JF5lsyMdHcKCl8sTXZzSev3YtyFG3+gQ==" saltValue="gMUCAuuH1OH0kbkmbyvteg==" spinCount="100000" sheet="1" objects="1" scenarios="1"/>
  <mergeCells count="96">
    <mergeCell ref="B2:J2"/>
    <mergeCell ref="H4:J4"/>
    <mergeCell ref="B42:B43"/>
    <mergeCell ref="B29:B41"/>
    <mergeCell ref="E39:J39"/>
    <mergeCell ref="E40:J40"/>
    <mergeCell ref="E43:J43"/>
    <mergeCell ref="E42:J42"/>
    <mergeCell ref="E38:J38"/>
    <mergeCell ref="E37:J37"/>
    <mergeCell ref="E36:J36"/>
    <mergeCell ref="E34:J34"/>
    <mergeCell ref="E41:J41"/>
    <mergeCell ref="C29:C32"/>
    <mergeCell ref="D29:D32"/>
    <mergeCell ref="I31:J31"/>
    <mergeCell ref="E35:J35"/>
    <mergeCell ref="K42:L42"/>
    <mergeCell ref="K34:L34"/>
    <mergeCell ref="K43:L43"/>
    <mergeCell ref="K25:L25"/>
    <mergeCell ref="K37:L37"/>
    <mergeCell ref="K35:L35"/>
    <mergeCell ref="K40:L40"/>
    <mergeCell ref="K38:L38"/>
    <mergeCell ref="K41:L41"/>
    <mergeCell ref="K33:L33"/>
    <mergeCell ref="K39:L39"/>
    <mergeCell ref="K36:L36"/>
    <mergeCell ref="K26:L26"/>
    <mergeCell ref="K27:L27"/>
    <mergeCell ref="K29:L32"/>
    <mergeCell ref="K28:L28"/>
    <mergeCell ref="E4:G4"/>
    <mergeCell ref="M4:N5"/>
    <mergeCell ref="K17:L17"/>
    <mergeCell ref="N29:N32"/>
    <mergeCell ref="E32:F32"/>
    <mergeCell ref="G32:H32"/>
    <mergeCell ref="I32:J32"/>
    <mergeCell ref="M29:M32"/>
    <mergeCell ref="N22:N23"/>
    <mergeCell ref="M22:M23"/>
    <mergeCell ref="K21:L21"/>
    <mergeCell ref="E19:J19"/>
    <mergeCell ref="E21:J21"/>
    <mergeCell ref="K24:L24"/>
    <mergeCell ref="K22:L23"/>
    <mergeCell ref="K18:L18"/>
    <mergeCell ref="K20:L20"/>
    <mergeCell ref="K19:L19"/>
    <mergeCell ref="E24:J24"/>
    <mergeCell ref="E23:I23"/>
    <mergeCell ref="E22:I22"/>
    <mergeCell ref="E17:J17"/>
    <mergeCell ref="E15:F15"/>
    <mergeCell ref="E33:J33"/>
    <mergeCell ref="E29:I29"/>
    <mergeCell ref="E26:J26"/>
    <mergeCell ref="E31:F31"/>
    <mergeCell ref="G31:H31"/>
    <mergeCell ref="E20:J20"/>
    <mergeCell ref="E28:J28"/>
    <mergeCell ref="E27:J27"/>
    <mergeCell ref="E30:J30"/>
    <mergeCell ref="E25:J25"/>
    <mergeCell ref="E18:J18"/>
    <mergeCell ref="S10:X10"/>
    <mergeCell ref="S12:X12"/>
    <mergeCell ref="E14:J14"/>
    <mergeCell ref="N13:N16"/>
    <mergeCell ref="E16:F16"/>
    <mergeCell ref="G16:H16"/>
    <mergeCell ref="K13:L16"/>
    <mergeCell ref="Q10:R10"/>
    <mergeCell ref="Q12:R12"/>
    <mergeCell ref="M13:M16"/>
    <mergeCell ref="E11:J12"/>
    <mergeCell ref="G15:H15"/>
    <mergeCell ref="I15:J15"/>
    <mergeCell ref="I16:J16"/>
    <mergeCell ref="B10:C10"/>
    <mergeCell ref="B6:C6"/>
    <mergeCell ref="B7:C8"/>
    <mergeCell ref="E13:I13"/>
    <mergeCell ref="D7:L8"/>
    <mergeCell ref="K12:L12"/>
    <mergeCell ref="E10:N10"/>
    <mergeCell ref="K11:L11"/>
    <mergeCell ref="D6:L6"/>
    <mergeCell ref="B20:B28"/>
    <mergeCell ref="C13:C16"/>
    <mergeCell ref="B13:B19"/>
    <mergeCell ref="D13:D16"/>
    <mergeCell ref="D22:D23"/>
    <mergeCell ref="C22:C23"/>
  </mergeCells>
  <phoneticPr fontId="20" type="noConversion"/>
  <pageMargins left="0.35433070866141736" right="0.74803149606299213" top="0.39370078740157483" bottom="0.39370078740157483" header="0.51181102362204722" footer="0.51181102362204722"/>
  <pageSetup paperSize="8" scale="26"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1C-D138-4807-A986-7FEBD86AADF1}">
  <sheetPr>
    <tabColor theme="5" tint="0.39997558519241921"/>
  </sheetPr>
  <dimension ref="A1:X174"/>
  <sheetViews>
    <sheetView topLeftCell="A54" zoomScale="85" zoomScaleNormal="85" zoomScaleSheetLayoutView="70" workbookViewId="0">
      <selection activeCell="G85" sqref="G85"/>
    </sheetView>
  </sheetViews>
  <sheetFormatPr defaultColWidth="0" defaultRowHeight="12.75" x14ac:dyDescent="0.2"/>
  <cols>
    <col min="1" max="1" width="0.85546875" style="6" customWidth="1"/>
    <col min="2" max="2" width="18.7109375" style="6" customWidth="1"/>
    <col min="3" max="3" width="26.7109375" style="6" customWidth="1"/>
    <col min="4" max="4" width="12.7109375" style="6" customWidth="1"/>
    <col min="5" max="5" width="6.7109375" style="6" customWidth="1"/>
    <col min="6" max="12" width="11.7109375" style="6" customWidth="1"/>
    <col min="13" max="13" width="0.85546875" style="6" customWidth="1"/>
    <col min="14" max="14" width="8.7109375" style="7" hidden="1" customWidth="1"/>
    <col min="15" max="15" width="45.7109375" style="7" hidden="1" customWidth="1"/>
    <col min="16" max="16" width="11.7109375" style="7" hidden="1" customWidth="1"/>
    <col min="17" max="17" width="13.7109375" style="7" hidden="1" customWidth="1"/>
    <col min="18" max="18" width="12.140625" style="7" hidden="1" customWidth="1"/>
    <col min="19" max="19" width="12.5703125" style="7" hidden="1" customWidth="1"/>
    <col min="20" max="20" width="10.85546875" style="7" hidden="1" customWidth="1"/>
    <col min="21" max="22" width="8.7109375" style="7" hidden="1" customWidth="1"/>
    <col min="23" max="16384" width="8.7109375" style="6" hidden="1"/>
  </cols>
  <sheetData>
    <row r="1" spans="2:20" s="7" customFormat="1" ht="15" customHeight="1" x14ac:dyDescent="0.2">
      <c r="B1" s="21" t="s">
        <v>192</v>
      </c>
      <c r="C1" s="114"/>
      <c r="D1" s="114"/>
      <c r="E1" s="114"/>
      <c r="F1" s="114"/>
      <c r="G1" s="16"/>
      <c r="H1" s="16"/>
      <c r="I1" s="16"/>
      <c r="J1" s="16"/>
      <c r="K1" s="16"/>
      <c r="L1" s="16"/>
      <c r="M1" s="16"/>
      <c r="T1" s="7" t="s">
        <v>142</v>
      </c>
    </row>
    <row r="2" spans="2:20" s="7" customFormat="1" ht="4.9000000000000004" customHeight="1" thickBot="1" x14ac:dyDescent="0.25">
      <c r="B2" s="16"/>
      <c r="C2" s="6"/>
      <c r="D2" s="6"/>
      <c r="E2" s="6"/>
      <c r="F2" s="6"/>
      <c r="G2" s="16"/>
      <c r="H2" s="16"/>
      <c r="I2" s="16"/>
      <c r="J2" s="16"/>
      <c r="K2" s="16"/>
      <c r="L2" s="16"/>
      <c r="M2" s="16"/>
      <c r="T2" s="7" t="s">
        <v>142</v>
      </c>
    </row>
    <row r="3" spans="2:20" s="7" customFormat="1" ht="4.9000000000000004" customHeight="1" x14ac:dyDescent="0.2">
      <c r="B3" s="113"/>
      <c r="C3" s="19"/>
      <c r="D3" s="19"/>
      <c r="E3" s="19"/>
      <c r="F3" s="19"/>
      <c r="G3" s="112"/>
      <c r="H3" s="112"/>
      <c r="I3" s="112"/>
      <c r="J3" s="112"/>
      <c r="K3" s="112"/>
      <c r="L3" s="111"/>
      <c r="M3" s="16"/>
      <c r="T3" s="7" t="s">
        <v>142</v>
      </c>
    </row>
    <row r="4" spans="2:20" s="7" customFormat="1" ht="15" customHeight="1" x14ac:dyDescent="0.2">
      <c r="B4" s="419" t="s">
        <v>191</v>
      </c>
      <c r="C4" s="420"/>
      <c r="D4" s="86" t="s">
        <v>156</v>
      </c>
      <c r="E4" s="110"/>
      <c r="F4" s="421" t="s">
        <v>155</v>
      </c>
      <c r="G4" s="421"/>
      <c r="H4" s="391" t="s">
        <v>154</v>
      </c>
      <c r="I4" s="391"/>
      <c r="J4" s="421" t="s">
        <v>153</v>
      </c>
      <c r="K4" s="421"/>
      <c r="L4" s="65" t="s">
        <v>152</v>
      </c>
      <c r="M4" s="6"/>
      <c r="T4" s="7" t="s">
        <v>142</v>
      </c>
    </row>
    <row r="5" spans="2:20" s="7" customFormat="1" ht="15" customHeight="1" x14ac:dyDescent="0.2">
      <c r="B5" s="435" t="s">
        <v>190</v>
      </c>
      <c r="C5" s="429"/>
      <c r="D5" s="64" t="s">
        <v>150</v>
      </c>
      <c r="E5" s="110"/>
      <c r="F5" s="421" t="s">
        <v>186</v>
      </c>
      <c r="G5" s="421"/>
      <c r="H5" s="422" t="s">
        <v>179</v>
      </c>
      <c r="I5" s="422"/>
      <c r="J5" s="430" t="s">
        <v>179</v>
      </c>
      <c r="K5" s="430"/>
      <c r="L5" s="62"/>
      <c r="M5" s="6"/>
      <c r="T5" s="7" t="s">
        <v>142</v>
      </c>
    </row>
    <row r="6" spans="2:20" s="7" customFormat="1" ht="15" customHeight="1" x14ac:dyDescent="0.2">
      <c r="B6" s="405" t="s">
        <v>189</v>
      </c>
      <c r="C6" s="413"/>
      <c r="D6" s="53">
        <f>SUM(F6:L6)</f>
        <v>67486</v>
      </c>
      <c r="E6" s="72"/>
      <c r="F6" s="381">
        <v>67486</v>
      </c>
      <c r="G6" s="381"/>
      <c r="H6" s="382"/>
      <c r="I6" s="383"/>
      <c r="J6" s="382"/>
      <c r="K6" s="383"/>
      <c r="L6" s="95"/>
      <c r="M6" s="6"/>
      <c r="T6" s="7" t="s">
        <v>142</v>
      </c>
    </row>
    <row r="7" spans="2:20" s="7" customFormat="1" ht="15" customHeight="1" x14ac:dyDescent="0.2">
      <c r="B7" s="405" t="s">
        <v>177</v>
      </c>
      <c r="C7" s="413"/>
      <c r="D7" s="53">
        <f>SUM(F7:L7)</f>
        <v>-7509</v>
      </c>
      <c r="E7" s="109"/>
      <c r="F7" s="381">
        <v>-7509</v>
      </c>
      <c r="G7" s="381"/>
      <c r="H7" s="415"/>
      <c r="I7" s="416"/>
      <c r="J7" s="415"/>
      <c r="K7" s="416"/>
      <c r="L7" s="95"/>
      <c r="M7" s="6"/>
      <c r="T7" s="7" t="s">
        <v>142</v>
      </c>
    </row>
    <row r="8" spans="2:20" s="7" customFormat="1" ht="15" customHeight="1" x14ac:dyDescent="0.2">
      <c r="B8" s="405" t="s">
        <v>176</v>
      </c>
      <c r="C8" s="413"/>
      <c r="D8" s="53">
        <f>SUM(F8:L8)</f>
        <v>0</v>
      </c>
      <c r="E8" s="108"/>
      <c r="F8" s="381">
        <v>0</v>
      </c>
      <c r="G8" s="381"/>
      <c r="H8" s="382"/>
      <c r="I8" s="383"/>
      <c r="J8" s="382"/>
      <c r="K8" s="383"/>
      <c r="L8" s="95"/>
      <c r="M8" s="6"/>
      <c r="T8" s="7" t="s">
        <v>142</v>
      </c>
    </row>
    <row r="9" spans="2:20" s="7" customFormat="1" ht="15" customHeight="1" thickBot="1" x14ac:dyDescent="0.25">
      <c r="B9" s="405" t="s">
        <v>175</v>
      </c>
      <c r="C9" s="413"/>
      <c r="D9" s="53">
        <f>SUM(F9:L9)</f>
        <v>0</v>
      </c>
      <c r="E9" s="73"/>
      <c r="F9" s="425">
        <v>0</v>
      </c>
      <c r="G9" s="434"/>
      <c r="H9" s="371"/>
      <c r="I9" s="372"/>
      <c r="J9" s="371"/>
      <c r="K9" s="372"/>
      <c r="L9" s="92"/>
      <c r="M9" s="6"/>
      <c r="T9" s="7" t="s">
        <v>142</v>
      </c>
    </row>
    <row r="10" spans="2:20" s="7" customFormat="1" ht="15" customHeight="1" thickBot="1" x14ac:dyDescent="0.25">
      <c r="B10" s="401" t="s">
        <v>188</v>
      </c>
      <c r="C10" s="402"/>
      <c r="D10" s="49">
        <f>SUM(D6:D9)</f>
        <v>59977</v>
      </c>
      <c r="E10" s="107" t="s">
        <v>129</v>
      </c>
      <c r="F10" s="427">
        <f>SUM(F6:G9)</f>
        <v>59977</v>
      </c>
      <c r="G10" s="428"/>
      <c r="H10" s="377">
        <f>SUM(H6:H9)</f>
        <v>0</v>
      </c>
      <c r="I10" s="378"/>
      <c r="J10" s="377">
        <f>SUM(J6:K9)</f>
        <v>0</v>
      </c>
      <c r="K10" s="378"/>
      <c r="L10" s="80">
        <f>SUM(L6:L9)</f>
        <v>0</v>
      </c>
      <c r="M10" s="6"/>
      <c r="T10" s="7" t="s">
        <v>142</v>
      </c>
    </row>
    <row r="11" spans="2:20" s="7" customFormat="1" ht="4.9000000000000004" customHeight="1" x14ac:dyDescent="0.2">
      <c r="B11" s="397"/>
      <c r="C11" s="398"/>
      <c r="D11" s="72"/>
      <c r="E11" s="89"/>
      <c r="F11" s="404"/>
      <c r="G11" s="404"/>
      <c r="H11" s="72"/>
      <c r="I11" s="72"/>
      <c r="J11" s="396"/>
      <c r="K11" s="396"/>
      <c r="L11" s="71"/>
      <c r="M11" s="6"/>
      <c r="T11" s="7" t="s">
        <v>142</v>
      </c>
    </row>
    <row r="12" spans="2:20" s="7" customFormat="1" ht="15" customHeight="1" x14ac:dyDescent="0.2">
      <c r="B12" s="403" t="s">
        <v>187</v>
      </c>
      <c r="C12" s="404"/>
      <c r="D12" s="86" t="s">
        <v>156</v>
      </c>
      <c r="E12" s="106"/>
      <c r="F12" s="421" t="s">
        <v>155</v>
      </c>
      <c r="G12" s="421"/>
      <c r="H12" s="391" t="str">
        <f>H4</f>
        <v>BUS/COACH</v>
      </c>
      <c r="I12" s="391"/>
      <c r="J12" s="421" t="s">
        <v>153</v>
      </c>
      <c r="K12" s="421"/>
      <c r="L12" s="65" t="s">
        <v>152</v>
      </c>
      <c r="M12" s="6"/>
      <c r="T12" s="7" t="s">
        <v>142</v>
      </c>
    </row>
    <row r="13" spans="2:20" s="7" customFormat="1" ht="15" customHeight="1" x14ac:dyDescent="0.2">
      <c r="B13" s="410" t="s">
        <v>183</v>
      </c>
      <c r="C13" s="429"/>
      <c r="D13" s="64" t="s">
        <v>150</v>
      </c>
      <c r="E13" s="106"/>
      <c r="F13" s="421" t="s">
        <v>186</v>
      </c>
      <c r="G13" s="421"/>
      <c r="H13" s="422" t="s">
        <v>179</v>
      </c>
      <c r="I13" s="422"/>
      <c r="J13" s="430" t="s">
        <v>179</v>
      </c>
      <c r="K13" s="430"/>
      <c r="L13" s="105"/>
      <c r="M13" s="6"/>
      <c r="T13" s="7" t="s">
        <v>142</v>
      </c>
    </row>
    <row r="14" spans="2:20" s="7" customFormat="1" ht="15" customHeight="1" x14ac:dyDescent="0.2">
      <c r="B14" s="405" t="s">
        <v>178</v>
      </c>
      <c r="C14" s="413"/>
      <c r="D14" s="53">
        <f>SUM(F14:L14)</f>
        <v>84312</v>
      </c>
      <c r="E14" s="94"/>
      <c r="F14" s="431">
        <v>84312</v>
      </c>
      <c r="G14" s="432"/>
      <c r="H14" s="382"/>
      <c r="I14" s="383"/>
      <c r="J14" s="382"/>
      <c r="K14" s="383"/>
      <c r="L14" s="60"/>
      <c r="M14" s="6"/>
      <c r="T14" s="7" t="s">
        <v>142</v>
      </c>
    </row>
    <row r="15" spans="2:20" s="7" customFormat="1" ht="15" customHeight="1" x14ac:dyDescent="0.2">
      <c r="B15" s="405" t="s">
        <v>177</v>
      </c>
      <c r="C15" s="413"/>
      <c r="D15" s="53">
        <f>SUM(F15:L15)</f>
        <v>84276</v>
      </c>
      <c r="E15" s="104"/>
      <c r="F15" s="431">
        <v>84276</v>
      </c>
      <c r="G15" s="433"/>
      <c r="H15" s="415"/>
      <c r="I15" s="416"/>
      <c r="J15" s="415"/>
      <c r="K15" s="416"/>
      <c r="L15" s="60"/>
      <c r="M15" s="6"/>
      <c r="T15" s="7" t="s">
        <v>142</v>
      </c>
    </row>
    <row r="16" spans="2:20" s="7" customFormat="1" ht="15" customHeight="1" x14ac:dyDescent="0.2">
      <c r="B16" s="405" t="s">
        <v>176</v>
      </c>
      <c r="C16" s="413"/>
      <c r="D16" s="53">
        <f>SUM(F16:L16)</f>
        <v>0</v>
      </c>
      <c r="E16" s="102"/>
      <c r="F16" s="423">
        <v>0</v>
      </c>
      <c r="G16" s="424"/>
      <c r="H16" s="382"/>
      <c r="I16" s="383"/>
      <c r="J16" s="382"/>
      <c r="K16" s="383"/>
      <c r="L16" s="52"/>
      <c r="M16" s="6"/>
      <c r="T16" s="7" t="s">
        <v>142</v>
      </c>
    </row>
    <row r="17" spans="2:20" s="7" customFormat="1" ht="15" customHeight="1" thickBot="1" x14ac:dyDescent="0.25">
      <c r="B17" s="405" t="s">
        <v>175</v>
      </c>
      <c r="C17" s="413"/>
      <c r="D17" s="53">
        <f>SUM(F17:L17)</f>
        <v>0</v>
      </c>
      <c r="E17" s="83"/>
      <c r="F17" s="425">
        <v>0</v>
      </c>
      <c r="G17" s="426"/>
      <c r="H17" s="371"/>
      <c r="I17" s="372"/>
      <c r="J17" s="371"/>
      <c r="K17" s="372"/>
      <c r="L17" s="99"/>
      <c r="M17" s="6"/>
      <c r="T17" s="7" t="s">
        <v>142</v>
      </c>
    </row>
    <row r="18" spans="2:20" s="7" customFormat="1" ht="15" customHeight="1" thickBot="1" x14ac:dyDescent="0.25">
      <c r="B18" s="401" t="s">
        <v>185</v>
      </c>
      <c r="C18" s="402"/>
      <c r="D18" s="49">
        <f>SUM(D14:D17)</f>
        <v>168588</v>
      </c>
      <c r="E18" s="91" t="s">
        <v>127</v>
      </c>
      <c r="F18" s="427">
        <f>SUM(F14:G17)</f>
        <v>168588</v>
      </c>
      <c r="G18" s="428"/>
      <c r="H18" s="377">
        <f>SUM(H14:H17)</f>
        <v>0</v>
      </c>
      <c r="I18" s="378"/>
      <c r="J18" s="377">
        <f>SUM(J14:K17)</f>
        <v>0</v>
      </c>
      <c r="K18" s="378"/>
      <c r="L18" s="80">
        <f>SUM(L14:L17)</f>
        <v>0</v>
      </c>
      <c r="M18" s="6"/>
      <c r="T18" s="7" t="s">
        <v>142</v>
      </c>
    </row>
    <row r="19" spans="2:20" s="7" customFormat="1" ht="4.9000000000000004" customHeight="1" x14ac:dyDescent="0.2">
      <c r="B19" s="397"/>
      <c r="C19" s="398"/>
      <c r="D19" s="88"/>
      <c r="E19" s="89"/>
      <c r="F19" s="417"/>
      <c r="G19" s="417"/>
      <c r="H19" s="72"/>
      <c r="I19" s="72"/>
      <c r="J19" s="418"/>
      <c r="K19" s="418"/>
      <c r="L19" s="71"/>
      <c r="M19" s="6"/>
      <c r="T19" s="7" t="s">
        <v>142</v>
      </c>
    </row>
    <row r="20" spans="2:20" s="7" customFormat="1" ht="15" customHeight="1" x14ac:dyDescent="0.2">
      <c r="B20" s="419" t="s">
        <v>184</v>
      </c>
      <c r="C20" s="420"/>
      <c r="D20" s="103" t="str">
        <f>D4</f>
        <v>ALL MODES</v>
      </c>
      <c r="E20" s="102"/>
      <c r="F20" s="421" t="str">
        <f>F12</f>
        <v>ROAD</v>
      </c>
      <c r="G20" s="421"/>
      <c r="H20" s="391" t="str">
        <f>H12</f>
        <v>BUS/COACH</v>
      </c>
      <c r="I20" s="391"/>
      <c r="J20" s="421" t="s">
        <v>153</v>
      </c>
      <c r="K20" s="421"/>
      <c r="L20" s="65" t="s">
        <v>152</v>
      </c>
      <c r="M20" s="6"/>
      <c r="T20" s="7" t="s">
        <v>142</v>
      </c>
    </row>
    <row r="21" spans="2:20" s="7" customFormat="1" ht="15" customHeight="1" x14ac:dyDescent="0.2">
      <c r="B21" s="410" t="s">
        <v>183</v>
      </c>
      <c r="C21" s="411"/>
      <c r="D21" s="64" t="str">
        <f>D13</f>
        <v>TOTAL</v>
      </c>
      <c r="E21" s="89"/>
      <c r="F21" s="63" t="s">
        <v>182</v>
      </c>
      <c r="G21" s="63" t="s">
        <v>181</v>
      </c>
      <c r="H21" s="422" t="s">
        <v>179</v>
      </c>
      <c r="I21" s="422"/>
      <c r="J21" s="101" t="s">
        <v>180</v>
      </c>
      <c r="K21" s="101" t="s">
        <v>179</v>
      </c>
      <c r="L21" s="62"/>
      <c r="M21" s="6"/>
      <c r="T21" s="7" t="s">
        <v>142</v>
      </c>
    </row>
    <row r="22" spans="2:20" s="7" customFormat="1" ht="15" customHeight="1" x14ac:dyDescent="0.2">
      <c r="B22" s="405" t="s">
        <v>178</v>
      </c>
      <c r="C22" s="413"/>
      <c r="D22" s="53">
        <f>SUM(F22:L22)</f>
        <v>71735</v>
      </c>
      <c r="E22" s="100"/>
      <c r="F22" s="98">
        <v>54039</v>
      </c>
      <c r="G22" s="98">
        <v>17696</v>
      </c>
      <c r="H22" s="382"/>
      <c r="I22" s="383"/>
      <c r="J22" s="53"/>
      <c r="K22" s="84"/>
      <c r="L22" s="99"/>
      <c r="M22" s="6"/>
      <c r="T22" s="7" t="s">
        <v>142</v>
      </c>
    </row>
    <row r="23" spans="2:20" s="7" customFormat="1" ht="15" customHeight="1" x14ac:dyDescent="0.2">
      <c r="B23" s="405" t="s">
        <v>177</v>
      </c>
      <c r="C23" s="413"/>
      <c r="D23" s="53">
        <f>SUM(F23:L23)</f>
        <v>7077</v>
      </c>
      <c r="E23" s="83"/>
      <c r="F23" s="96">
        <v>6867</v>
      </c>
      <c r="G23" s="98">
        <v>210</v>
      </c>
      <c r="H23" s="415"/>
      <c r="I23" s="416"/>
      <c r="J23" s="97"/>
      <c r="K23" s="97"/>
      <c r="L23" s="95"/>
      <c r="M23" s="6"/>
      <c r="T23" s="7" t="s">
        <v>142</v>
      </c>
    </row>
    <row r="24" spans="2:20" s="7" customFormat="1" ht="15" customHeight="1" x14ac:dyDescent="0.2">
      <c r="B24" s="405" t="s">
        <v>176</v>
      </c>
      <c r="C24" s="413"/>
      <c r="D24" s="53">
        <f>SUM(F24:L24)</f>
        <v>0</v>
      </c>
      <c r="E24" s="83"/>
      <c r="F24" s="96">
        <v>0</v>
      </c>
      <c r="G24" s="96">
        <v>0</v>
      </c>
      <c r="H24" s="382"/>
      <c r="I24" s="383"/>
      <c r="J24" s="53"/>
      <c r="K24" s="53"/>
      <c r="L24" s="95"/>
      <c r="M24" s="6"/>
      <c r="T24" s="7" t="s">
        <v>142</v>
      </c>
    </row>
    <row r="25" spans="2:20" s="7" customFormat="1" ht="15" customHeight="1" thickBot="1" x14ac:dyDescent="0.25">
      <c r="B25" s="405" t="s">
        <v>175</v>
      </c>
      <c r="C25" s="406"/>
      <c r="D25" s="53">
        <f>SUM(F25:L25)</f>
        <v>0</v>
      </c>
      <c r="E25" s="94"/>
      <c r="F25" s="93">
        <v>0</v>
      </c>
      <c r="G25" s="93">
        <v>0</v>
      </c>
      <c r="H25" s="371"/>
      <c r="I25" s="372"/>
      <c r="J25" s="82"/>
      <c r="K25" s="81"/>
      <c r="L25" s="92"/>
      <c r="M25" s="6"/>
      <c r="T25" s="7" t="s">
        <v>142</v>
      </c>
    </row>
    <row r="26" spans="2:20" s="7" customFormat="1" ht="15" customHeight="1" thickBot="1" x14ac:dyDescent="0.25">
      <c r="B26" s="407" t="s">
        <v>169</v>
      </c>
      <c r="C26" s="408"/>
      <c r="D26" s="80">
        <f>SUM(D22:D25)</f>
        <v>78812</v>
      </c>
      <c r="E26" s="91" t="s">
        <v>174</v>
      </c>
      <c r="F26" s="79">
        <f>SUM(F22:F25)</f>
        <v>60906</v>
      </c>
      <c r="G26" s="79">
        <f>SUM(G22:G25)</f>
        <v>17906</v>
      </c>
      <c r="H26" s="377">
        <f>SUM(H22:H25)</f>
        <v>0</v>
      </c>
      <c r="I26" s="378"/>
      <c r="J26" s="79">
        <f>SUM(J22:J25)</f>
        <v>0</v>
      </c>
      <c r="K26" s="79">
        <f>SUM(K22:K25)</f>
        <v>0</v>
      </c>
      <c r="L26" s="79">
        <f>SUM(L22:L25)</f>
        <v>0</v>
      </c>
      <c r="M26" s="6"/>
      <c r="T26" s="7" t="s">
        <v>142</v>
      </c>
    </row>
    <row r="27" spans="2:20" s="7" customFormat="1" ht="15" customHeight="1" x14ac:dyDescent="0.2">
      <c r="B27" s="410" t="s">
        <v>173</v>
      </c>
      <c r="C27" s="414"/>
      <c r="D27" s="90"/>
      <c r="E27" s="89"/>
      <c r="F27" s="88"/>
      <c r="G27" s="88"/>
      <c r="H27" s="87"/>
      <c r="I27" s="87"/>
      <c r="J27" s="86" t="str">
        <f>J21</f>
        <v>Freight</v>
      </c>
      <c r="K27" s="86" t="str">
        <f>K21</f>
        <v>Passengers</v>
      </c>
      <c r="L27" s="85"/>
      <c r="M27" s="6"/>
      <c r="T27" s="7" t="s">
        <v>142</v>
      </c>
    </row>
    <row r="28" spans="2:20" s="7" customFormat="1" ht="15" customHeight="1" x14ac:dyDescent="0.2">
      <c r="B28" s="405" t="s">
        <v>90</v>
      </c>
      <c r="C28" s="413"/>
      <c r="D28" s="53">
        <f>SUM(F28:L28)</f>
        <v>0</v>
      </c>
      <c r="E28" s="83"/>
      <c r="F28" s="387"/>
      <c r="G28" s="385"/>
      <c r="H28" s="382">
        <v>0</v>
      </c>
      <c r="I28" s="383"/>
      <c r="J28" s="53"/>
      <c r="K28" s="84"/>
      <c r="L28" s="52"/>
      <c r="M28" s="6"/>
      <c r="T28" s="7" t="s">
        <v>142</v>
      </c>
    </row>
    <row r="29" spans="2:20" s="7" customFormat="1" ht="15" customHeight="1" x14ac:dyDescent="0.2">
      <c r="B29" s="405" t="s">
        <v>172</v>
      </c>
      <c r="C29" s="413"/>
      <c r="D29" s="53">
        <f>SUM(F29:L29)</f>
        <v>0</v>
      </c>
      <c r="E29" s="83"/>
      <c r="F29" s="387"/>
      <c r="G29" s="385"/>
      <c r="H29" s="382">
        <v>0</v>
      </c>
      <c r="I29" s="383"/>
      <c r="J29" s="53"/>
      <c r="K29" s="53"/>
      <c r="L29" s="52"/>
      <c r="M29" s="6"/>
      <c r="T29" s="7" t="s">
        <v>142</v>
      </c>
    </row>
    <row r="30" spans="2:20" s="7" customFormat="1" ht="15" customHeight="1" x14ac:dyDescent="0.2">
      <c r="B30" s="405" t="s">
        <v>171</v>
      </c>
      <c r="C30" s="406"/>
      <c r="D30" s="53">
        <f>SUM(F30:L30)</f>
        <v>0</v>
      </c>
      <c r="E30" s="83"/>
      <c r="F30" s="387"/>
      <c r="G30" s="385"/>
      <c r="H30" s="382">
        <v>0</v>
      </c>
      <c r="I30" s="383"/>
      <c r="J30" s="53"/>
      <c r="K30" s="53"/>
      <c r="L30" s="52"/>
      <c r="M30" s="6"/>
      <c r="T30" s="7" t="s">
        <v>142</v>
      </c>
    </row>
    <row r="31" spans="2:20" s="7" customFormat="1" ht="15" customHeight="1" thickBot="1" x14ac:dyDescent="0.25">
      <c r="B31" s="405" t="s">
        <v>170</v>
      </c>
      <c r="C31" s="406"/>
      <c r="D31" s="53">
        <f>SUM(F31:L31)</f>
        <v>0</v>
      </c>
      <c r="E31" s="83"/>
      <c r="F31" s="387"/>
      <c r="G31" s="385"/>
      <c r="H31" s="371">
        <v>0</v>
      </c>
      <c r="I31" s="372"/>
      <c r="J31" s="82"/>
      <c r="K31" s="81"/>
      <c r="L31" s="56"/>
      <c r="M31" s="6"/>
      <c r="T31" s="7" t="s">
        <v>142</v>
      </c>
    </row>
    <row r="32" spans="2:20" s="7" customFormat="1" ht="15" customHeight="1" thickBot="1" x14ac:dyDescent="0.25">
      <c r="B32" s="407" t="s">
        <v>169</v>
      </c>
      <c r="C32" s="408"/>
      <c r="D32" s="80">
        <f>SUM(D28:D31)</f>
        <v>0</v>
      </c>
      <c r="E32" s="75" t="s">
        <v>168</v>
      </c>
      <c r="F32" s="409"/>
      <c r="G32" s="409"/>
      <c r="H32" s="377">
        <f>SUM(H28:H31)</f>
        <v>0</v>
      </c>
      <c r="I32" s="378"/>
      <c r="J32" s="79">
        <f>SUM(J28:K31)</f>
        <v>0</v>
      </c>
      <c r="K32" s="79">
        <f>SUM(K28:L31)</f>
        <v>0</v>
      </c>
      <c r="L32" s="79">
        <f>SUM(L28:L31)</f>
        <v>0</v>
      </c>
      <c r="M32" s="6"/>
      <c r="T32" s="7" t="s">
        <v>142</v>
      </c>
    </row>
    <row r="33" spans="2:20" s="7" customFormat="1" ht="15" customHeight="1" x14ac:dyDescent="0.2">
      <c r="B33" s="410" t="s">
        <v>167</v>
      </c>
      <c r="C33" s="411"/>
      <c r="D33" s="74"/>
      <c r="E33" s="78"/>
      <c r="F33" s="412"/>
      <c r="G33" s="412"/>
      <c r="H33" s="74"/>
      <c r="I33" s="74"/>
      <c r="J33" s="77"/>
      <c r="K33" s="77"/>
      <c r="L33" s="76"/>
      <c r="M33" s="6"/>
      <c r="T33" s="7" t="s">
        <v>142</v>
      </c>
    </row>
    <row r="34" spans="2:20" s="7" customFormat="1" ht="15" customHeight="1" thickBot="1" x14ac:dyDescent="0.25">
      <c r="B34" s="405" t="s">
        <v>166</v>
      </c>
      <c r="C34" s="413"/>
      <c r="D34" s="53">
        <f>SUM(F34:L34)</f>
        <v>0</v>
      </c>
      <c r="E34" s="75" t="s">
        <v>165</v>
      </c>
      <c r="F34" s="381"/>
      <c r="G34" s="381"/>
      <c r="H34" s="382"/>
      <c r="I34" s="383"/>
      <c r="J34" s="382">
        <v>0</v>
      </c>
      <c r="K34" s="383"/>
      <c r="L34" s="52"/>
      <c r="M34" s="6"/>
      <c r="T34" s="7" t="s">
        <v>142</v>
      </c>
    </row>
    <row r="35" spans="2:20" s="7" customFormat="1" ht="15" customHeight="1" thickBot="1" x14ac:dyDescent="0.25">
      <c r="B35" s="401" t="s">
        <v>164</v>
      </c>
      <c r="C35" s="402"/>
      <c r="D35" s="49">
        <f>D26+D32+D34</f>
        <v>78812</v>
      </c>
      <c r="E35" s="394" t="s">
        <v>163</v>
      </c>
      <c r="F35" s="395"/>
      <c r="G35" s="395"/>
      <c r="H35" s="72"/>
      <c r="I35" s="72"/>
      <c r="J35" s="396"/>
      <c r="K35" s="396"/>
      <c r="L35" s="71"/>
      <c r="M35" s="6"/>
      <c r="T35" s="7" t="s">
        <v>142</v>
      </c>
    </row>
    <row r="36" spans="2:20" s="7" customFormat="1" ht="4.9000000000000004" customHeight="1" x14ac:dyDescent="0.2">
      <c r="B36" s="397"/>
      <c r="C36" s="398"/>
      <c r="D36" s="74"/>
      <c r="E36" s="73"/>
      <c r="F36" s="396"/>
      <c r="G36" s="396"/>
      <c r="H36" s="72"/>
      <c r="I36" s="72"/>
      <c r="J36" s="396"/>
      <c r="K36" s="396"/>
      <c r="L36" s="71"/>
      <c r="M36" s="6"/>
      <c r="T36" s="7" t="s">
        <v>142</v>
      </c>
    </row>
    <row r="37" spans="2:20" s="7" customFormat="1" ht="15" customHeight="1" thickBot="1" x14ac:dyDescent="0.25">
      <c r="B37" s="403" t="s">
        <v>150</v>
      </c>
      <c r="C37" s="404"/>
      <c r="D37" s="74"/>
      <c r="E37" s="73"/>
      <c r="F37" s="396"/>
      <c r="G37" s="396"/>
      <c r="H37" s="72"/>
      <c r="I37" s="72"/>
      <c r="J37" s="396"/>
      <c r="K37" s="396"/>
      <c r="L37" s="71"/>
      <c r="M37" s="6"/>
      <c r="T37" s="7" t="s">
        <v>142</v>
      </c>
    </row>
    <row r="38" spans="2:20" s="7" customFormat="1" ht="30" customHeight="1" thickBot="1" x14ac:dyDescent="0.25">
      <c r="B38" s="392" t="s">
        <v>162</v>
      </c>
      <c r="C38" s="393"/>
      <c r="D38" s="49">
        <f>D10+D18+D35</f>
        <v>307377</v>
      </c>
      <c r="E38" s="394" t="s">
        <v>161</v>
      </c>
      <c r="F38" s="395"/>
      <c r="G38" s="395"/>
      <c r="H38" s="72"/>
      <c r="I38" s="72"/>
      <c r="J38" s="396"/>
      <c r="K38" s="396"/>
      <c r="L38" s="71"/>
      <c r="M38" s="6"/>
    </row>
    <row r="39" spans="2:20" s="7" customFormat="1" ht="15" customHeight="1" x14ac:dyDescent="0.2">
      <c r="B39" s="397"/>
      <c r="C39" s="398"/>
      <c r="D39" s="70" t="s">
        <v>160</v>
      </c>
      <c r="E39" s="399" t="s">
        <v>159</v>
      </c>
      <c r="F39" s="399"/>
      <c r="G39" s="399"/>
      <c r="H39" s="399"/>
      <c r="I39" s="399"/>
      <c r="J39" s="399"/>
      <c r="K39" s="399"/>
      <c r="L39" s="400"/>
      <c r="M39" s="6"/>
    </row>
    <row r="40" spans="2:20" s="7" customFormat="1" ht="15" customHeight="1" x14ac:dyDescent="0.2">
      <c r="B40" s="66"/>
      <c r="C40" s="6"/>
      <c r="D40" s="70"/>
      <c r="E40" s="399" t="s">
        <v>158</v>
      </c>
      <c r="F40" s="399"/>
      <c r="G40" s="399"/>
      <c r="H40" s="399"/>
      <c r="I40" s="399"/>
      <c r="J40" s="399"/>
      <c r="K40" s="399"/>
      <c r="L40" s="400"/>
      <c r="M40" s="6"/>
    </row>
    <row r="41" spans="2:20" s="7" customFormat="1" ht="4.9000000000000004" customHeight="1" thickBot="1" x14ac:dyDescent="0.25">
      <c r="B41" s="10"/>
      <c r="C41" s="9"/>
      <c r="D41" s="69"/>
      <c r="E41" s="69"/>
      <c r="F41" s="69"/>
      <c r="G41" s="69"/>
      <c r="H41" s="69"/>
      <c r="I41" s="69"/>
      <c r="J41" s="69"/>
      <c r="K41" s="69"/>
      <c r="L41" s="68"/>
      <c r="M41" s="6"/>
      <c r="T41" s="7" t="s">
        <v>142</v>
      </c>
    </row>
    <row r="42" spans="2:20" s="7" customFormat="1" ht="4.9000000000000004" customHeight="1" x14ac:dyDescent="0.2">
      <c r="B42" s="6"/>
      <c r="C42" s="6"/>
      <c r="D42" s="6"/>
      <c r="E42" s="6"/>
      <c r="F42" s="6"/>
      <c r="G42" s="6"/>
      <c r="H42" s="6"/>
      <c r="I42" s="6"/>
      <c r="J42" s="6"/>
      <c r="K42" s="6"/>
      <c r="L42" s="6"/>
      <c r="M42" s="6"/>
      <c r="T42" s="7" t="s">
        <v>142</v>
      </c>
    </row>
    <row r="43" spans="2:20" s="7" customFormat="1" ht="15" customHeight="1" x14ac:dyDescent="0.2">
      <c r="B43" s="6"/>
      <c r="C43" s="6"/>
      <c r="D43" s="6"/>
      <c r="E43" s="6"/>
      <c r="F43" s="6"/>
      <c r="G43" s="6"/>
      <c r="H43" s="6"/>
      <c r="I43" s="6"/>
      <c r="J43" s="6"/>
      <c r="K43" s="6"/>
      <c r="L43" s="6"/>
      <c r="M43" s="6"/>
      <c r="T43" s="7" t="s">
        <v>142</v>
      </c>
    </row>
    <row r="44" spans="2:20" s="7" customFormat="1" ht="15" customHeight="1" x14ac:dyDescent="0.2">
      <c r="B44" s="21" t="s">
        <v>157</v>
      </c>
      <c r="C44" s="67"/>
      <c r="D44" s="67"/>
      <c r="E44" s="67"/>
      <c r="F44" s="67"/>
      <c r="G44" s="6"/>
      <c r="H44" s="6"/>
      <c r="I44" s="6"/>
      <c r="J44" s="6"/>
      <c r="K44" s="6"/>
      <c r="L44" s="6"/>
      <c r="M44" s="6"/>
      <c r="T44" s="7" t="s">
        <v>142</v>
      </c>
    </row>
    <row r="45" spans="2:20" s="7" customFormat="1" ht="4.9000000000000004" customHeight="1" thickBot="1" x14ac:dyDescent="0.25">
      <c r="B45" s="6"/>
      <c r="C45" s="6"/>
      <c r="D45" s="6"/>
      <c r="E45" s="6"/>
      <c r="F45" s="6"/>
      <c r="G45" s="6"/>
      <c r="H45" s="6"/>
      <c r="I45" s="6"/>
      <c r="J45" s="6"/>
      <c r="K45" s="6"/>
      <c r="L45" s="6"/>
      <c r="M45" s="6"/>
      <c r="T45" s="7" t="s">
        <v>142</v>
      </c>
    </row>
    <row r="46" spans="2:20" s="7" customFormat="1" ht="4.9000000000000004" customHeight="1" x14ac:dyDescent="0.2">
      <c r="B46" s="39"/>
      <c r="C46" s="19"/>
      <c r="D46" s="19"/>
      <c r="E46" s="19"/>
      <c r="F46" s="19"/>
      <c r="G46" s="19"/>
      <c r="H46" s="19"/>
      <c r="I46" s="19"/>
      <c r="J46" s="19"/>
      <c r="K46" s="19"/>
      <c r="L46" s="18"/>
      <c r="M46" s="6"/>
      <c r="T46" s="7" t="s">
        <v>142</v>
      </c>
    </row>
    <row r="47" spans="2:20" s="7" customFormat="1" ht="15" customHeight="1" x14ac:dyDescent="0.2">
      <c r="B47" s="66"/>
      <c r="C47" s="6"/>
      <c r="D47" s="63" t="s">
        <v>156</v>
      </c>
      <c r="E47" s="6"/>
      <c r="F47" s="391" t="s">
        <v>155</v>
      </c>
      <c r="G47" s="391"/>
      <c r="H47" s="391" t="s">
        <v>154</v>
      </c>
      <c r="I47" s="391"/>
      <c r="J47" s="391" t="s">
        <v>153</v>
      </c>
      <c r="K47" s="391"/>
      <c r="L47" s="65" t="s">
        <v>152</v>
      </c>
      <c r="M47" s="6"/>
      <c r="T47" s="7" t="s">
        <v>142</v>
      </c>
    </row>
    <row r="48" spans="2:20" s="7" customFormat="1" ht="15" customHeight="1" x14ac:dyDescent="0.2">
      <c r="B48" s="379" t="s">
        <v>151</v>
      </c>
      <c r="C48" s="380"/>
      <c r="D48" s="64" t="s">
        <v>150</v>
      </c>
      <c r="E48" s="48"/>
      <c r="F48" s="391" t="s">
        <v>149</v>
      </c>
      <c r="G48" s="391"/>
      <c r="H48" s="63"/>
      <c r="I48" s="63"/>
      <c r="J48" s="63"/>
      <c r="K48" s="63"/>
      <c r="L48" s="62"/>
      <c r="M48" s="6"/>
      <c r="T48" s="7" t="s">
        <v>142</v>
      </c>
    </row>
    <row r="49" spans="2:20" s="7" customFormat="1" ht="15" customHeight="1" x14ac:dyDescent="0.2">
      <c r="B49" s="354" t="s">
        <v>90</v>
      </c>
      <c r="C49" s="355"/>
      <c r="D49" s="58">
        <f>SUM(F49:L49)</f>
        <v>0</v>
      </c>
      <c r="E49" s="57"/>
      <c r="F49" s="384">
        <v>0</v>
      </c>
      <c r="G49" s="384"/>
      <c r="H49" s="385"/>
      <c r="I49" s="386"/>
      <c r="J49" s="386"/>
      <c r="K49" s="387"/>
      <c r="L49" s="60"/>
      <c r="M49" s="6"/>
      <c r="T49" s="7" t="s">
        <v>142</v>
      </c>
    </row>
    <row r="50" spans="2:20" s="7" customFormat="1" ht="15" customHeight="1" x14ac:dyDescent="0.2">
      <c r="B50" s="354" t="s">
        <v>91</v>
      </c>
      <c r="C50" s="355"/>
      <c r="D50" s="58">
        <f>SUM(F50:L50)</f>
        <v>0</v>
      </c>
      <c r="E50" s="57"/>
      <c r="F50" s="384">
        <v>0</v>
      </c>
      <c r="G50" s="384"/>
      <c r="H50" s="385"/>
      <c r="I50" s="386"/>
      <c r="J50" s="386"/>
      <c r="K50" s="387"/>
      <c r="L50" s="52"/>
      <c r="M50" s="6"/>
      <c r="T50" s="7" t="s">
        <v>142</v>
      </c>
    </row>
    <row r="51" spans="2:20" s="7" customFormat="1" ht="15" customHeight="1" x14ac:dyDescent="0.2">
      <c r="B51" s="354" t="s">
        <v>92</v>
      </c>
      <c r="C51" s="355"/>
      <c r="D51" s="115">
        <f>SUM(F51:L51)</f>
        <v>18188</v>
      </c>
      <c r="E51" s="57"/>
      <c r="F51" s="384">
        <v>18188</v>
      </c>
      <c r="G51" s="384"/>
      <c r="H51" s="388"/>
      <c r="I51" s="389"/>
      <c r="J51" s="389"/>
      <c r="K51" s="390"/>
      <c r="L51" s="52"/>
      <c r="M51" s="6"/>
      <c r="T51" s="7" t="s">
        <v>142</v>
      </c>
    </row>
    <row r="52" spans="2:20" s="7" customFormat="1" ht="15" customHeight="1" x14ac:dyDescent="0.2">
      <c r="B52" s="354" t="s">
        <v>146</v>
      </c>
      <c r="C52" s="355"/>
      <c r="D52" s="58">
        <f>SUM(F52:L52)</f>
        <v>0</v>
      </c>
      <c r="E52" s="57"/>
      <c r="F52" s="384">
        <v>0</v>
      </c>
      <c r="G52" s="384"/>
      <c r="H52" s="382"/>
      <c r="I52" s="383"/>
      <c r="J52" s="382"/>
      <c r="K52" s="383"/>
      <c r="L52" s="52"/>
      <c r="M52" s="6"/>
      <c r="T52" s="7" t="s">
        <v>142</v>
      </c>
    </row>
    <row r="53" spans="2:20" s="7" customFormat="1" ht="15" customHeight="1" thickBot="1" x14ac:dyDescent="0.25">
      <c r="B53" s="38" t="s">
        <v>88</v>
      </c>
      <c r="C53" s="59"/>
      <c r="D53" s="58">
        <f>SUM(F53:L53)</f>
        <v>0</v>
      </c>
      <c r="E53" s="57"/>
      <c r="F53" s="370">
        <v>0</v>
      </c>
      <c r="G53" s="370"/>
      <c r="H53" s="371"/>
      <c r="I53" s="372"/>
      <c r="J53" s="371"/>
      <c r="K53" s="372"/>
      <c r="L53" s="56"/>
      <c r="M53" s="6"/>
      <c r="T53" s="7" t="s">
        <v>142</v>
      </c>
    </row>
    <row r="54" spans="2:20" s="7" customFormat="1" ht="15" customHeight="1" thickBot="1" x14ac:dyDescent="0.25">
      <c r="B54" s="373" t="s">
        <v>145</v>
      </c>
      <c r="C54" s="374"/>
      <c r="D54" s="55">
        <f>SUM(D49:D53)</f>
        <v>18188</v>
      </c>
      <c r="E54" s="44" t="s">
        <v>148</v>
      </c>
      <c r="F54" s="375">
        <f>SUM(F49:G53)</f>
        <v>18188</v>
      </c>
      <c r="G54" s="376"/>
      <c r="H54" s="377">
        <f>SUM(H49:J53)</f>
        <v>0</v>
      </c>
      <c r="I54" s="378"/>
      <c r="J54" s="377">
        <f>SUM(K49:K53)</f>
        <v>0</v>
      </c>
      <c r="K54" s="378"/>
      <c r="L54" s="54">
        <f>SUM(L49:L53)</f>
        <v>0</v>
      </c>
      <c r="M54" s="6"/>
      <c r="T54" s="7" t="s">
        <v>142</v>
      </c>
    </row>
    <row r="55" spans="2:20" s="7" customFormat="1" ht="4.9000000000000004" customHeight="1" x14ac:dyDescent="0.2">
      <c r="B55" s="41"/>
      <c r="C55" s="48"/>
      <c r="D55" s="48"/>
      <c r="E55" s="48"/>
      <c r="F55" s="48"/>
      <c r="G55" s="48"/>
      <c r="H55" s="48"/>
      <c r="I55" s="48"/>
      <c r="J55" s="48"/>
      <c r="K55" s="48"/>
      <c r="L55" s="47"/>
      <c r="M55" s="6"/>
      <c r="T55" s="7" t="s">
        <v>142</v>
      </c>
    </row>
    <row r="56" spans="2:20" s="7" customFormat="1" ht="15" customHeight="1" x14ac:dyDescent="0.2">
      <c r="B56" s="379" t="s">
        <v>147</v>
      </c>
      <c r="C56" s="380"/>
      <c r="D56" s="46"/>
      <c r="E56" s="48"/>
      <c r="F56" s="61"/>
      <c r="G56" s="61"/>
      <c r="H56" s="48"/>
      <c r="I56" s="48"/>
      <c r="J56" s="48"/>
      <c r="K56" s="48"/>
      <c r="L56" s="47"/>
      <c r="M56" s="6"/>
      <c r="T56" s="7" t="s">
        <v>142</v>
      </c>
    </row>
    <row r="57" spans="2:20" s="7" customFormat="1" ht="15" customHeight="1" x14ac:dyDescent="0.2">
      <c r="B57" s="354" t="s">
        <v>90</v>
      </c>
      <c r="C57" s="355"/>
      <c r="D57" s="58">
        <f>SUM(F57:L57)</f>
        <v>0</v>
      </c>
      <c r="E57" s="57"/>
      <c r="F57" s="384">
        <v>0</v>
      </c>
      <c r="G57" s="384"/>
      <c r="H57" s="385"/>
      <c r="I57" s="386"/>
      <c r="J57" s="386"/>
      <c r="K57" s="387"/>
      <c r="L57" s="60"/>
      <c r="M57" s="6"/>
      <c r="T57" s="7" t="s">
        <v>142</v>
      </c>
    </row>
    <row r="58" spans="2:20" s="7" customFormat="1" ht="15" customHeight="1" x14ac:dyDescent="0.2">
      <c r="B58" s="354" t="s">
        <v>91</v>
      </c>
      <c r="C58" s="355"/>
      <c r="D58" s="58">
        <f>SUM(F58:L58)</f>
        <v>0</v>
      </c>
      <c r="E58" s="57"/>
      <c r="F58" s="384">
        <v>0</v>
      </c>
      <c r="G58" s="384"/>
      <c r="H58" s="385"/>
      <c r="I58" s="386"/>
      <c r="J58" s="386"/>
      <c r="K58" s="387"/>
      <c r="L58" s="52"/>
      <c r="M58" s="6"/>
      <c r="T58" s="7" t="s">
        <v>142</v>
      </c>
    </row>
    <row r="59" spans="2:20" s="7" customFormat="1" ht="15" customHeight="1" x14ac:dyDescent="0.2">
      <c r="B59" s="354" t="s">
        <v>92</v>
      </c>
      <c r="C59" s="355"/>
      <c r="D59" s="115">
        <f>SUM(F59:L59)</f>
        <v>103066</v>
      </c>
      <c r="E59" s="57"/>
      <c r="F59" s="384">
        <v>103066</v>
      </c>
      <c r="G59" s="384"/>
      <c r="H59" s="388"/>
      <c r="I59" s="389"/>
      <c r="J59" s="389"/>
      <c r="K59" s="390"/>
      <c r="L59" s="52"/>
      <c r="M59" s="6"/>
      <c r="T59" s="7" t="s">
        <v>142</v>
      </c>
    </row>
    <row r="60" spans="2:20" s="7" customFormat="1" ht="15" customHeight="1" x14ac:dyDescent="0.2">
      <c r="B60" s="354" t="s">
        <v>146</v>
      </c>
      <c r="C60" s="355"/>
      <c r="D60" s="58">
        <f>SUM(F60:L60)</f>
        <v>0</v>
      </c>
      <c r="E60" s="57"/>
      <c r="F60" s="384">
        <v>0</v>
      </c>
      <c r="G60" s="384"/>
      <c r="H60" s="382"/>
      <c r="I60" s="383"/>
      <c r="J60" s="382"/>
      <c r="K60" s="383"/>
      <c r="L60" s="52"/>
      <c r="M60" s="6"/>
      <c r="T60" s="7" t="s">
        <v>142</v>
      </c>
    </row>
    <row r="61" spans="2:20" s="7" customFormat="1" ht="15" customHeight="1" thickBot="1" x14ac:dyDescent="0.25">
      <c r="B61" s="38" t="s">
        <v>88</v>
      </c>
      <c r="C61" s="59"/>
      <c r="D61" s="58">
        <f>SUM(F61:L61)</f>
        <v>0</v>
      </c>
      <c r="E61" s="57"/>
      <c r="F61" s="370">
        <v>0</v>
      </c>
      <c r="G61" s="370"/>
      <c r="H61" s="371"/>
      <c r="I61" s="372"/>
      <c r="J61" s="371"/>
      <c r="K61" s="372"/>
      <c r="L61" s="56"/>
      <c r="M61" s="6"/>
      <c r="T61" s="7" t="s">
        <v>142</v>
      </c>
    </row>
    <row r="62" spans="2:20" s="7" customFormat="1" ht="15" customHeight="1" thickBot="1" x14ac:dyDescent="0.25">
      <c r="B62" s="373" t="s">
        <v>145</v>
      </c>
      <c r="C62" s="374"/>
      <c r="D62" s="55">
        <f>SUM(D57:D61)</f>
        <v>103066</v>
      </c>
      <c r="E62" s="44" t="s">
        <v>144</v>
      </c>
      <c r="F62" s="375">
        <f>SUM(F57:G61)</f>
        <v>103066</v>
      </c>
      <c r="G62" s="376"/>
      <c r="H62" s="377">
        <f>SUM(H57:J61)</f>
        <v>0</v>
      </c>
      <c r="I62" s="378"/>
      <c r="J62" s="377">
        <f>SUM(K57:K61)</f>
        <v>0</v>
      </c>
      <c r="K62" s="378"/>
      <c r="L62" s="54">
        <f>SUM(L57:L61)</f>
        <v>0</v>
      </c>
      <c r="M62" s="6"/>
      <c r="T62" s="7" t="s">
        <v>142</v>
      </c>
    </row>
    <row r="63" spans="2:20" s="7" customFormat="1" ht="4.9000000000000004" customHeight="1" x14ac:dyDescent="0.2">
      <c r="B63" s="41"/>
      <c r="C63" s="48"/>
      <c r="D63" s="48"/>
      <c r="E63" s="48"/>
      <c r="F63" s="48"/>
      <c r="G63" s="48"/>
      <c r="H63" s="48"/>
      <c r="I63" s="48"/>
      <c r="J63" s="48"/>
      <c r="K63" s="48"/>
      <c r="L63" s="47"/>
      <c r="M63" s="6"/>
      <c r="T63" s="7" t="s">
        <v>142</v>
      </c>
    </row>
    <row r="64" spans="2:20" s="7" customFormat="1" ht="15" customHeight="1" x14ac:dyDescent="0.2">
      <c r="B64" s="379" t="s">
        <v>143</v>
      </c>
      <c r="C64" s="380"/>
      <c r="D64" s="380"/>
      <c r="E64" s="48"/>
      <c r="F64" s="48"/>
      <c r="G64" s="48"/>
      <c r="H64" s="48"/>
      <c r="I64" s="48"/>
      <c r="J64" s="48"/>
      <c r="K64" s="48"/>
      <c r="L64" s="47"/>
      <c r="M64" s="6"/>
      <c r="T64" s="7" t="s">
        <v>142</v>
      </c>
    </row>
    <row r="65" spans="2:24" ht="15" customHeight="1" x14ac:dyDescent="0.2">
      <c r="B65" s="354" t="s">
        <v>22</v>
      </c>
      <c r="C65" s="355"/>
      <c r="D65" s="53">
        <v>53471</v>
      </c>
      <c r="E65" s="44" t="s">
        <v>141</v>
      </c>
      <c r="F65" s="381">
        <v>0</v>
      </c>
      <c r="G65" s="381"/>
      <c r="H65" s="382"/>
      <c r="I65" s="383"/>
      <c r="J65" s="382"/>
      <c r="K65" s="383"/>
      <c r="L65" s="52"/>
    </row>
    <row r="66" spans="2:24" ht="4.9000000000000004" customHeight="1" x14ac:dyDescent="0.2">
      <c r="B66" s="41"/>
      <c r="C66" s="48"/>
      <c r="D66" s="48"/>
      <c r="E66" s="48"/>
      <c r="F66" s="48"/>
      <c r="G66" s="48"/>
      <c r="H66" s="48"/>
      <c r="I66" s="48"/>
      <c r="J66" s="48"/>
      <c r="K66" s="48"/>
      <c r="L66" s="47"/>
    </row>
    <row r="67" spans="2:24" ht="15" customHeight="1" thickBot="1" x14ac:dyDescent="0.25">
      <c r="B67" s="366" t="s">
        <v>140</v>
      </c>
      <c r="C67" s="367"/>
      <c r="D67" s="51"/>
      <c r="E67" s="50"/>
      <c r="F67" s="48"/>
      <c r="G67" s="48"/>
      <c r="H67" s="44"/>
      <c r="I67" s="44"/>
      <c r="J67" s="48"/>
      <c r="K67" s="48"/>
      <c r="L67" s="47"/>
    </row>
    <row r="68" spans="2:24" ht="15" customHeight="1" thickBot="1" x14ac:dyDescent="0.25">
      <c r="B68" s="368" t="s">
        <v>93</v>
      </c>
      <c r="C68" s="369"/>
      <c r="D68" s="49">
        <f>D54+D62</f>
        <v>121254</v>
      </c>
      <c r="E68" s="44" t="s">
        <v>139</v>
      </c>
      <c r="F68" s="48"/>
      <c r="G68" s="48"/>
      <c r="H68" s="44"/>
      <c r="I68" s="44"/>
      <c r="J68" s="48"/>
      <c r="K68" s="48"/>
      <c r="L68" s="47"/>
    </row>
    <row r="69" spans="2:24" ht="15" customHeight="1" thickBot="1" x14ac:dyDescent="0.25">
      <c r="B69" s="368" t="s">
        <v>138</v>
      </c>
      <c r="C69" s="369"/>
      <c r="D69" s="49">
        <f>D65</f>
        <v>53471</v>
      </c>
      <c r="E69" s="44" t="s">
        <v>137</v>
      </c>
      <c r="F69" s="48"/>
      <c r="G69" s="48"/>
      <c r="H69" s="44"/>
      <c r="I69" s="44"/>
      <c r="J69" s="48"/>
      <c r="K69" s="48"/>
      <c r="L69" s="47"/>
    </row>
    <row r="70" spans="2:24" ht="4.9000000000000004" customHeight="1" thickBot="1" x14ac:dyDescent="0.25">
      <c r="B70" s="10"/>
      <c r="C70" s="9"/>
      <c r="D70" s="9"/>
      <c r="E70" s="9"/>
      <c r="F70" s="9"/>
      <c r="G70" s="9"/>
      <c r="H70" s="9"/>
      <c r="I70" s="9"/>
      <c r="J70" s="9"/>
      <c r="K70" s="9"/>
      <c r="L70" s="8"/>
    </row>
    <row r="71" spans="2:24" ht="4.9000000000000004" customHeight="1" x14ac:dyDescent="0.2">
      <c r="T71" s="7" t="e">
        <v>#N/A</v>
      </c>
      <c r="U71" s="7" t="e">
        <v>#N/A</v>
      </c>
      <c r="V71" s="7" t="e">
        <v>#N/A</v>
      </c>
      <c r="W71" s="6" t="e">
        <v>#N/A</v>
      </c>
      <c r="X71" s="6" t="e">
        <v>#N/A</v>
      </c>
    </row>
    <row r="72" spans="2:24" ht="15" customHeight="1" x14ac:dyDescent="0.2">
      <c r="T72" s="7" t="e">
        <v>#N/A</v>
      </c>
      <c r="U72" s="7" t="e">
        <v>#N/A</v>
      </c>
      <c r="V72" s="7" t="e">
        <v>#N/A</v>
      </c>
      <c r="W72" s="6" t="e">
        <v>#N/A</v>
      </c>
      <c r="X72" s="6" t="e">
        <v>#N/A</v>
      </c>
    </row>
    <row r="73" spans="2:24" ht="15" customHeight="1" x14ac:dyDescent="0.2">
      <c r="B73" s="21" t="s">
        <v>136</v>
      </c>
      <c r="T73" s="7" t="e">
        <v>#N/A</v>
      </c>
      <c r="U73" s="7" t="e">
        <v>#N/A</v>
      </c>
      <c r="V73" s="7" t="e">
        <v>#N/A</v>
      </c>
      <c r="W73" s="6" t="e">
        <v>#N/A</v>
      </c>
      <c r="X73" s="6" t="e">
        <v>#N/A</v>
      </c>
    </row>
    <row r="74" spans="2:24" ht="4.9000000000000004" customHeight="1" thickBot="1" x14ac:dyDescent="0.25">
      <c r="B74" s="46"/>
      <c r="T74" s="7" t="e">
        <v>#N/A</v>
      </c>
      <c r="U74" s="7" t="e">
        <v>#N/A</v>
      </c>
      <c r="V74" s="7" t="e">
        <v>#N/A</v>
      </c>
      <c r="W74" s="6" t="e">
        <v>#N/A</v>
      </c>
      <c r="X74" s="6" t="e">
        <v>#N/A</v>
      </c>
    </row>
    <row r="75" spans="2:24" ht="4.9000000000000004" customHeight="1" x14ac:dyDescent="0.2">
      <c r="B75" s="20"/>
      <c r="C75" s="19"/>
      <c r="D75" s="19"/>
      <c r="E75" s="19"/>
      <c r="F75" s="19"/>
      <c r="G75" s="19"/>
      <c r="H75" s="19"/>
      <c r="I75" s="19"/>
      <c r="J75" s="19"/>
      <c r="K75" s="19"/>
      <c r="L75" s="18"/>
      <c r="T75" s="7" t="e">
        <v>#N/A</v>
      </c>
      <c r="U75" s="7" t="e">
        <v>#N/A</v>
      </c>
      <c r="V75" s="7" t="e">
        <v>#N/A</v>
      </c>
      <c r="W75" s="6" t="e">
        <v>#N/A</v>
      </c>
      <c r="X75" s="6" t="e">
        <v>#N/A</v>
      </c>
    </row>
    <row r="76" spans="2:24" ht="15" customHeight="1" x14ac:dyDescent="0.2">
      <c r="B76" s="354" t="s">
        <v>26</v>
      </c>
      <c r="C76" s="355"/>
      <c r="D76" s="355"/>
      <c r="F76" s="32"/>
      <c r="G76" s="36">
        <v>38</v>
      </c>
      <c r="H76" s="44" t="s">
        <v>135</v>
      </c>
      <c r="I76" s="44"/>
      <c r="L76" s="29"/>
      <c r="T76" s="7" t="e">
        <v>#N/A</v>
      </c>
      <c r="U76" s="7" t="e">
        <v>#N/A</v>
      </c>
      <c r="V76" s="7" t="e">
        <v>#N/A</v>
      </c>
      <c r="W76" s="6" t="e">
        <v>#N/A</v>
      </c>
      <c r="X76" s="6" t="e">
        <v>#N/A</v>
      </c>
    </row>
    <row r="77" spans="2:24" ht="15" customHeight="1" x14ac:dyDescent="0.2">
      <c r="B77" s="354" t="s">
        <v>99</v>
      </c>
      <c r="C77" s="355"/>
      <c r="D77" s="355"/>
      <c r="F77" s="32"/>
      <c r="G77" s="36">
        <v>72</v>
      </c>
      <c r="H77" s="44" t="s">
        <v>134</v>
      </c>
      <c r="I77" s="44"/>
      <c r="L77" s="29"/>
      <c r="T77" s="7" t="e">
        <v>#N/A</v>
      </c>
      <c r="U77" s="7" t="e">
        <v>#N/A</v>
      </c>
      <c r="V77" s="7" t="e">
        <v>#N/A</v>
      </c>
      <c r="W77" s="6" t="e">
        <v>#N/A</v>
      </c>
      <c r="X77" s="6" t="e">
        <v>#N/A</v>
      </c>
    </row>
    <row r="78" spans="2:24" ht="15" customHeight="1" x14ac:dyDescent="0.2">
      <c r="B78" s="354" t="s">
        <v>68</v>
      </c>
      <c r="C78" s="355"/>
      <c r="D78" s="355"/>
      <c r="F78" s="32"/>
      <c r="G78" s="36">
        <v>19475</v>
      </c>
      <c r="H78" s="44" t="s">
        <v>133</v>
      </c>
      <c r="I78" s="44"/>
      <c r="L78" s="29"/>
      <c r="T78" s="7" t="e">
        <v>#N/A</v>
      </c>
      <c r="U78" s="7" t="e">
        <v>#N/A</v>
      </c>
      <c r="V78" s="7" t="e">
        <v>#N/A</v>
      </c>
      <c r="W78" s="6" t="e">
        <v>#N/A</v>
      </c>
      <c r="X78" s="6" t="e">
        <v>#N/A</v>
      </c>
    </row>
    <row r="79" spans="2:24" ht="15" customHeight="1" x14ac:dyDescent="0.2">
      <c r="B79" s="354" t="s">
        <v>98</v>
      </c>
      <c r="C79" s="355"/>
      <c r="D79" s="355"/>
      <c r="F79" s="32"/>
      <c r="G79" s="36">
        <v>0</v>
      </c>
      <c r="H79" s="44" t="s">
        <v>132</v>
      </c>
      <c r="I79" s="44"/>
      <c r="L79" s="29"/>
      <c r="T79" s="7" t="e">
        <v>#N/A</v>
      </c>
      <c r="U79" s="7" t="e">
        <v>#N/A</v>
      </c>
      <c r="V79" s="7" t="e">
        <v>#N/A</v>
      </c>
      <c r="W79" s="6" t="e">
        <v>#N/A</v>
      </c>
      <c r="X79" s="6" t="e">
        <v>#N/A</v>
      </c>
    </row>
    <row r="80" spans="2:24" ht="15" customHeight="1" x14ac:dyDescent="0.2">
      <c r="B80" s="354" t="s">
        <v>97</v>
      </c>
      <c r="C80" s="355"/>
      <c r="D80" s="355"/>
      <c r="F80" s="32"/>
      <c r="G80" s="36">
        <v>8876</v>
      </c>
      <c r="H80" s="44" t="s">
        <v>131</v>
      </c>
      <c r="I80" s="44"/>
      <c r="L80" s="29"/>
      <c r="T80" s="7" t="e">
        <v>#N/A</v>
      </c>
      <c r="U80" s="7" t="e">
        <v>#N/A</v>
      </c>
      <c r="V80" s="7" t="e">
        <v>#N/A</v>
      </c>
      <c r="W80" s="6" t="e">
        <v>#N/A</v>
      </c>
      <c r="X80" s="6" t="e">
        <v>#N/A</v>
      </c>
    </row>
    <row r="81" spans="2:24" ht="15" customHeight="1" x14ac:dyDescent="0.2">
      <c r="B81" s="354" t="s">
        <v>37</v>
      </c>
      <c r="C81" s="355"/>
      <c r="D81" s="355"/>
      <c r="F81" s="32"/>
      <c r="G81" s="36">
        <v>18040</v>
      </c>
      <c r="H81" s="44" t="s">
        <v>121</v>
      </c>
      <c r="I81" s="44"/>
      <c r="L81" s="29"/>
      <c r="T81" s="7" t="e">
        <v>#N/A</v>
      </c>
      <c r="U81" s="7" t="e">
        <v>#N/A</v>
      </c>
      <c r="V81" s="7" t="e">
        <v>#N/A</v>
      </c>
      <c r="W81" s="6" t="e">
        <v>#N/A</v>
      </c>
      <c r="X81" s="6" t="e">
        <v>#N/A</v>
      </c>
    </row>
    <row r="82" spans="2:24" ht="15" customHeight="1" x14ac:dyDescent="0.2">
      <c r="B82" s="354" t="s">
        <v>130</v>
      </c>
      <c r="C82" s="355"/>
      <c r="D82" s="355"/>
      <c r="F82" s="32"/>
      <c r="G82" s="36">
        <f>D10</f>
        <v>59977</v>
      </c>
      <c r="H82" s="44" t="s">
        <v>129</v>
      </c>
      <c r="I82" s="44"/>
      <c r="L82" s="29"/>
      <c r="T82" s="7" t="e">
        <v>#N/A</v>
      </c>
      <c r="U82" s="7" t="e">
        <v>#N/A</v>
      </c>
      <c r="V82" s="7" t="e">
        <v>#N/A</v>
      </c>
      <c r="W82" s="6" t="e">
        <v>#N/A</v>
      </c>
      <c r="X82" s="6" t="e">
        <v>#N/A</v>
      </c>
    </row>
    <row r="83" spans="2:24" ht="15" customHeight="1" x14ac:dyDescent="0.2">
      <c r="B83" s="354" t="s">
        <v>128</v>
      </c>
      <c r="C83" s="355"/>
      <c r="D83" s="355"/>
      <c r="F83" s="32"/>
      <c r="G83" s="36">
        <f>D18</f>
        <v>168588</v>
      </c>
      <c r="H83" s="44" t="s">
        <v>127</v>
      </c>
      <c r="I83" s="44"/>
      <c r="L83" s="29"/>
      <c r="T83" s="7" t="e">
        <v>#N/A</v>
      </c>
      <c r="U83" s="7" t="e">
        <v>#N/A</v>
      </c>
      <c r="V83" s="7" t="e">
        <v>#N/A</v>
      </c>
      <c r="W83" s="6" t="e">
        <v>#N/A</v>
      </c>
      <c r="X83" s="6" t="e">
        <v>#N/A</v>
      </c>
    </row>
    <row r="84" spans="2:24" ht="15" customHeight="1" x14ac:dyDescent="0.2">
      <c r="B84" s="354" t="s">
        <v>126</v>
      </c>
      <c r="C84" s="355"/>
      <c r="D84" s="355"/>
      <c r="F84" s="32"/>
      <c r="G84" s="36">
        <f>D35</f>
        <v>78812</v>
      </c>
      <c r="H84" s="44" t="s">
        <v>125</v>
      </c>
      <c r="I84" s="44"/>
      <c r="L84" s="29"/>
      <c r="T84" s="7" t="e">
        <v>#N/A</v>
      </c>
      <c r="U84" s="7" t="e">
        <v>#N/A</v>
      </c>
      <c r="V84" s="7" t="e">
        <v>#N/A</v>
      </c>
      <c r="W84" s="6" t="e">
        <v>#N/A</v>
      </c>
      <c r="X84" s="6" t="e">
        <v>#N/A</v>
      </c>
    </row>
    <row r="85" spans="2:24" ht="30" customHeight="1" x14ac:dyDescent="0.2">
      <c r="B85" s="354" t="s">
        <v>124</v>
      </c>
      <c r="C85" s="355"/>
      <c r="D85" s="355"/>
      <c r="F85" s="32"/>
      <c r="G85" s="36">
        <f>-D69</f>
        <v>-53471</v>
      </c>
      <c r="H85" s="362" t="s">
        <v>123</v>
      </c>
      <c r="I85" s="363"/>
      <c r="J85" s="363"/>
      <c r="K85" s="363"/>
      <c r="L85" s="29"/>
      <c r="T85" s="7" t="e">
        <v>#N/A</v>
      </c>
      <c r="U85" s="7" t="e">
        <v>#N/A</v>
      </c>
      <c r="V85" s="7" t="e">
        <v>#N/A</v>
      </c>
      <c r="W85" s="6" t="e">
        <v>#N/A</v>
      </c>
      <c r="X85" s="6" t="e">
        <v>#N/A</v>
      </c>
    </row>
    <row r="86" spans="2:24" ht="15" customHeight="1" x14ac:dyDescent="0.2">
      <c r="B86" s="354" t="s">
        <v>122</v>
      </c>
      <c r="C86" s="355"/>
      <c r="D86" s="355"/>
      <c r="F86" s="32"/>
      <c r="G86" s="36"/>
      <c r="H86" s="44" t="s">
        <v>121</v>
      </c>
      <c r="I86" s="44"/>
      <c r="L86" s="29"/>
      <c r="T86" s="7" t="e">
        <v>#N/A</v>
      </c>
      <c r="U86" s="7" t="e">
        <v>#N/A</v>
      </c>
      <c r="V86" s="7" t="e">
        <v>#N/A</v>
      </c>
      <c r="W86" s="6" t="e">
        <v>#N/A</v>
      </c>
      <c r="X86" s="6" t="e">
        <v>#N/A</v>
      </c>
    </row>
    <row r="87" spans="2:24" ht="4.9000000000000004" customHeight="1" x14ac:dyDescent="0.2">
      <c r="B87" s="41"/>
      <c r="G87" s="45"/>
      <c r="H87" s="44"/>
      <c r="I87" s="44"/>
      <c r="L87" s="29"/>
      <c r="T87" s="7" t="e">
        <v>#N/A</v>
      </c>
      <c r="U87" s="7" t="e">
        <v>#N/A</v>
      </c>
      <c r="V87" s="7" t="e">
        <v>#N/A</v>
      </c>
      <c r="W87" s="6" t="e">
        <v>#N/A</v>
      </c>
      <c r="X87" s="6" t="e">
        <v>#N/A</v>
      </c>
    </row>
    <row r="88" spans="2:24" ht="30" customHeight="1" x14ac:dyDescent="0.2">
      <c r="B88" s="354" t="s">
        <v>120</v>
      </c>
      <c r="C88" s="355"/>
      <c r="D88" s="355"/>
      <c r="F88" s="32"/>
      <c r="G88" s="33">
        <f>SUM(G76:G86)</f>
        <v>300407</v>
      </c>
      <c r="H88" s="364" t="s">
        <v>119</v>
      </c>
      <c r="I88" s="365"/>
      <c r="J88" s="365"/>
      <c r="K88" s="365"/>
      <c r="L88" s="29"/>
      <c r="T88" s="7" t="e">
        <v>#N/A</v>
      </c>
      <c r="U88" s="7" t="e">
        <v>#N/A</v>
      </c>
      <c r="V88" s="7" t="e">
        <v>#N/A</v>
      </c>
      <c r="W88" s="6" t="e">
        <v>#N/A</v>
      </c>
      <c r="X88" s="6" t="e">
        <v>#N/A</v>
      </c>
    </row>
    <row r="89" spans="2:24" ht="4.9000000000000004" customHeight="1" x14ac:dyDescent="0.2">
      <c r="B89" s="41"/>
      <c r="G89" s="45"/>
      <c r="H89" s="44"/>
      <c r="I89" s="44"/>
      <c r="L89" s="29"/>
      <c r="T89" s="7" t="e">
        <v>#N/A</v>
      </c>
      <c r="U89" s="7" t="e">
        <v>#N/A</v>
      </c>
      <c r="V89" s="7" t="e">
        <v>#N/A</v>
      </c>
      <c r="W89" s="6" t="e">
        <v>#N/A</v>
      </c>
      <c r="X89" s="6" t="e">
        <v>#N/A</v>
      </c>
    </row>
    <row r="90" spans="2:24" ht="15" customHeight="1" x14ac:dyDescent="0.2">
      <c r="B90" s="354" t="s">
        <v>93</v>
      </c>
      <c r="C90" s="355"/>
      <c r="D90" s="355"/>
      <c r="F90" s="32"/>
      <c r="G90" s="36">
        <f>D68</f>
        <v>121254</v>
      </c>
      <c r="H90" s="44" t="s">
        <v>118</v>
      </c>
      <c r="I90" s="44"/>
      <c r="L90" s="29"/>
      <c r="T90" s="7" t="e">
        <v>#N/A</v>
      </c>
      <c r="U90" s="7" t="e">
        <v>#N/A</v>
      </c>
      <c r="V90" s="7" t="e">
        <v>#N/A</v>
      </c>
      <c r="W90" s="6" t="e">
        <v>#N/A</v>
      </c>
      <c r="X90" s="6" t="e">
        <v>#N/A</v>
      </c>
    </row>
    <row r="91" spans="2:24" ht="4.9000000000000004" customHeight="1" x14ac:dyDescent="0.2">
      <c r="B91" s="41"/>
      <c r="G91" s="45"/>
      <c r="H91" s="44"/>
      <c r="I91" s="44"/>
      <c r="L91" s="29"/>
    </row>
    <row r="92" spans="2:24" ht="30" customHeight="1" x14ac:dyDescent="0.2">
      <c r="B92" s="354" t="s">
        <v>117</v>
      </c>
      <c r="C92" s="355"/>
      <c r="D92" s="355"/>
      <c r="F92" s="32"/>
      <c r="G92" s="33">
        <f>G90</f>
        <v>121254</v>
      </c>
      <c r="H92" s="42" t="s">
        <v>116</v>
      </c>
      <c r="I92" s="42"/>
      <c r="L92" s="29"/>
    </row>
    <row r="93" spans="2:24" ht="4.9000000000000004" customHeight="1" x14ac:dyDescent="0.2">
      <c r="B93" s="41"/>
      <c r="G93" s="45"/>
      <c r="H93" s="44"/>
      <c r="I93" s="44"/>
      <c r="L93" s="29"/>
    </row>
    <row r="94" spans="2:24" ht="15" customHeight="1" x14ac:dyDescent="0.2">
      <c r="B94" s="356" t="s">
        <v>115</v>
      </c>
      <c r="C94" s="357"/>
      <c r="D94" s="357"/>
      <c r="G94" s="45"/>
      <c r="H94" s="44"/>
      <c r="I94" s="44"/>
      <c r="L94" s="29"/>
    </row>
    <row r="95" spans="2:24" ht="15" customHeight="1" x14ac:dyDescent="0.2">
      <c r="B95" s="358" t="s">
        <v>114</v>
      </c>
      <c r="C95" s="359"/>
      <c r="D95" s="359"/>
      <c r="F95" s="43"/>
      <c r="G95" s="33">
        <f>G88-G92</f>
        <v>179153</v>
      </c>
      <c r="H95" s="42" t="s">
        <v>113</v>
      </c>
      <c r="I95" s="42"/>
      <c r="L95" s="29"/>
    </row>
    <row r="96" spans="2:24" ht="15" customHeight="1" x14ac:dyDescent="0.2">
      <c r="B96" s="358" t="s">
        <v>84</v>
      </c>
      <c r="C96" s="359"/>
      <c r="D96" s="359"/>
      <c r="F96" s="43"/>
      <c r="G96" s="31">
        <f>G88/G92</f>
        <v>2.477501773137381</v>
      </c>
      <c r="H96" s="42" t="s">
        <v>112</v>
      </c>
      <c r="I96" s="42"/>
      <c r="L96" s="29"/>
    </row>
    <row r="97" spans="2:12" ht="4.9000000000000004" customHeight="1" x14ac:dyDescent="0.2">
      <c r="B97" s="41"/>
      <c r="L97" s="29"/>
    </row>
    <row r="98" spans="2:12" ht="45" customHeight="1" x14ac:dyDescent="0.2">
      <c r="B98" s="40" t="s">
        <v>111</v>
      </c>
      <c r="C98" s="360" t="s">
        <v>110</v>
      </c>
      <c r="D98" s="360"/>
      <c r="E98" s="360"/>
      <c r="F98" s="360"/>
      <c r="G98" s="360"/>
      <c r="H98" s="360"/>
      <c r="I98" s="360"/>
      <c r="J98" s="360"/>
      <c r="K98" s="360"/>
      <c r="L98" s="361"/>
    </row>
    <row r="99" spans="2:12" ht="4.9000000000000004" customHeight="1" thickBot="1" x14ac:dyDescent="0.25">
      <c r="B99" s="10"/>
      <c r="C99" s="9"/>
      <c r="D99" s="9"/>
      <c r="E99" s="9"/>
      <c r="F99" s="9"/>
      <c r="G99" s="9"/>
      <c r="H99" s="9"/>
      <c r="I99" s="9"/>
      <c r="J99" s="9"/>
      <c r="K99" s="9"/>
      <c r="L99" s="8"/>
    </row>
    <row r="100" spans="2:12" ht="4.9000000000000004" customHeight="1" x14ac:dyDescent="0.2"/>
    <row r="101" spans="2:12" ht="15" customHeight="1" x14ac:dyDescent="0.2"/>
    <row r="102" spans="2:12" ht="15" customHeight="1" x14ac:dyDescent="0.2">
      <c r="B102" s="21" t="s">
        <v>109</v>
      </c>
    </row>
    <row r="103" spans="2:12" ht="4.9000000000000004" customHeight="1" thickBot="1" x14ac:dyDescent="0.25">
      <c r="B103" s="21"/>
    </row>
    <row r="104" spans="2:12" ht="4.9000000000000004" customHeight="1" x14ac:dyDescent="0.2">
      <c r="B104" s="39"/>
      <c r="C104" s="19"/>
      <c r="D104" s="19"/>
      <c r="E104" s="19"/>
      <c r="F104" s="19"/>
      <c r="G104" s="19"/>
      <c r="H104" s="19"/>
      <c r="I104" s="19"/>
      <c r="J104" s="19"/>
      <c r="K104" s="19"/>
      <c r="L104" s="18"/>
    </row>
    <row r="105" spans="2:12" ht="15" customHeight="1" x14ac:dyDescent="0.2">
      <c r="B105" s="17" t="s">
        <v>108</v>
      </c>
      <c r="L105" s="29"/>
    </row>
    <row r="106" spans="2:12" ht="15" customHeight="1" x14ac:dyDescent="0.2">
      <c r="B106" s="37" t="s">
        <v>107</v>
      </c>
      <c r="F106" s="32"/>
      <c r="G106" s="36">
        <f>SUM(D6:D8)</f>
        <v>59977</v>
      </c>
      <c r="L106" s="29"/>
    </row>
    <row r="107" spans="2:12" ht="15" customHeight="1" x14ac:dyDescent="0.2">
      <c r="B107" s="37" t="s">
        <v>106</v>
      </c>
      <c r="F107" s="32"/>
      <c r="G107" s="36">
        <f>SUM(D14:D16)</f>
        <v>168588</v>
      </c>
      <c r="L107" s="29"/>
    </row>
    <row r="108" spans="2:12" ht="15" customHeight="1" x14ac:dyDescent="0.2">
      <c r="B108" s="37" t="s">
        <v>105</v>
      </c>
      <c r="F108" s="32"/>
      <c r="G108" s="36">
        <f>SUM(D22:D24)</f>
        <v>78812</v>
      </c>
      <c r="L108" s="29"/>
    </row>
    <row r="109" spans="2:12" ht="15" customHeight="1" x14ac:dyDescent="0.2">
      <c r="B109" s="37" t="s">
        <v>104</v>
      </c>
      <c r="F109" s="32"/>
      <c r="G109" s="36">
        <f>D32+D34</f>
        <v>0</v>
      </c>
      <c r="L109" s="29"/>
    </row>
    <row r="110" spans="2:12" ht="15" customHeight="1" x14ac:dyDescent="0.2">
      <c r="B110" s="37" t="s">
        <v>103</v>
      </c>
      <c r="F110" s="32"/>
      <c r="G110" s="36">
        <f>G85</f>
        <v>-53471</v>
      </c>
      <c r="L110" s="29"/>
    </row>
    <row r="111" spans="2:12" ht="15" customHeight="1" x14ac:dyDescent="0.2">
      <c r="B111" s="37" t="s">
        <v>102</v>
      </c>
      <c r="F111" s="32"/>
      <c r="G111" s="36">
        <f>G81</f>
        <v>18040</v>
      </c>
      <c r="L111" s="29"/>
    </row>
    <row r="112" spans="2:12" ht="15" customHeight="1" x14ac:dyDescent="0.2">
      <c r="B112" s="37" t="s">
        <v>101</v>
      </c>
      <c r="F112" s="32"/>
      <c r="G112" s="36">
        <f>D9+D17+D25</f>
        <v>0</v>
      </c>
      <c r="L112" s="29"/>
    </row>
    <row r="113" spans="2:12" ht="15" customHeight="1" x14ac:dyDescent="0.2">
      <c r="B113" s="37" t="s">
        <v>100</v>
      </c>
      <c r="F113" s="32"/>
      <c r="G113" s="36">
        <f>G78</f>
        <v>19475</v>
      </c>
      <c r="L113" s="29"/>
    </row>
    <row r="114" spans="2:12" ht="15" customHeight="1" x14ac:dyDescent="0.2">
      <c r="B114" s="352" t="s">
        <v>26</v>
      </c>
      <c r="C114" s="353"/>
      <c r="F114" s="32"/>
      <c r="G114" s="36">
        <f>G76</f>
        <v>38</v>
      </c>
      <c r="L114" s="29"/>
    </row>
    <row r="115" spans="2:12" ht="15" customHeight="1" x14ac:dyDescent="0.2">
      <c r="B115" s="37" t="s">
        <v>99</v>
      </c>
      <c r="F115" s="32"/>
      <c r="G115" s="36">
        <f>G77</f>
        <v>72</v>
      </c>
      <c r="L115" s="29"/>
    </row>
    <row r="116" spans="2:12" ht="15" customHeight="1" x14ac:dyDescent="0.2">
      <c r="B116" s="38" t="s">
        <v>98</v>
      </c>
      <c r="F116" s="32"/>
      <c r="G116" s="36">
        <f>G79</f>
        <v>0</v>
      </c>
      <c r="L116" s="29"/>
    </row>
    <row r="117" spans="2:12" ht="15" customHeight="1" x14ac:dyDescent="0.2">
      <c r="B117" s="38" t="s">
        <v>97</v>
      </c>
      <c r="F117" s="32"/>
      <c r="G117" s="36">
        <f>G80</f>
        <v>8876</v>
      </c>
      <c r="L117" s="29"/>
    </row>
    <row r="118" spans="2:12" ht="15" customHeight="1" x14ac:dyDescent="0.2">
      <c r="B118" s="37" t="s">
        <v>96</v>
      </c>
      <c r="F118" s="32"/>
      <c r="G118" s="36">
        <v>0</v>
      </c>
      <c r="L118" s="29"/>
    </row>
    <row r="119" spans="2:12" ht="15" customHeight="1" x14ac:dyDescent="0.2">
      <c r="B119" s="37" t="s">
        <v>95</v>
      </c>
      <c r="F119" s="32"/>
      <c r="G119" s="36">
        <v>0</v>
      </c>
      <c r="L119" s="29"/>
    </row>
    <row r="120" spans="2:12" ht="15" customHeight="1" x14ac:dyDescent="0.2">
      <c r="B120" s="35" t="s">
        <v>94</v>
      </c>
      <c r="F120" s="32"/>
      <c r="G120" s="33">
        <f>SUM(G106:G119)</f>
        <v>300407</v>
      </c>
      <c r="L120" s="29"/>
    </row>
    <row r="121" spans="2:12" ht="4.9000000000000004" customHeight="1" x14ac:dyDescent="0.2">
      <c r="B121" s="34"/>
      <c r="L121" s="29"/>
    </row>
    <row r="122" spans="2:12" ht="15" customHeight="1" x14ac:dyDescent="0.2">
      <c r="B122" s="17" t="s">
        <v>93</v>
      </c>
      <c r="L122" s="29"/>
    </row>
    <row r="123" spans="2:12" ht="15" customHeight="1" x14ac:dyDescent="0.2">
      <c r="B123" s="37" t="s">
        <v>92</v>
      </c>
      <c r="F123" s="32"/>
      <c r="G123" s="36">
        <f>D51+D59</f>
        <v>121254</v>
      </c>
      <c r="L123" s="29"/>
    </row>
    <row r="124" spans="2:12" ht="15" customHeight="1" x14ac:dyDescent="0.2">
      <c r="B124" s="37" t="s">
        <v>91</v>
      </c>
      <c r="F124" s="32"/>
      <c r="G124" s="36">
        <f>D50+D58</f>
        <v>0</v>
      </c>
      <c r="L124" s="29"/>
    </row>
    <row r="125" spans="2:12" ht="15" customHeight="1" x14ac:dyDescent="0.2">
      <c r="B125" s="352" t="s">
        <v>90</v>
      </c>
      <c r="C125" s="353"/>
      <c r="F125" s="32"/>
      <c r="G125" s="36">
        <f>D49+D57</f>
        <v>0</v>
      </c>
      <c r="L125" s="29"/>
    </row>
    <row r="126" spans="2:12" ht="15" customHeight="1" x14ac:dyDescent="0.2">
      <c r="B126" s="37" t="s">
        <v>89</v>
      </c>
      <c r="F126" s="32"/>
      <c r="G126" s="36">
        <f>D52+D60</f>
        <v>0</v>
      </c>
      <c r="L126" s="29"/>
    </row>
    <row r="127" spans="2:12" ht="15" customHeight="1" x14ac:dyDescent="0.2">
      <c r="B127" s="37" t="s">
        <v>88</v>
      </c>
      <c r="F127" s="32"/>
      <c r="G127" s="36">
        <f>D53+D61</f>
        <v>0</v>
      </c>
      <c r="L127" s="29"/>
    </row>
    <row r="128" spans="2:12" ht="15" customHeight="1" x14ac:dyDescent="0.2">
      <c r="B128" s="35" t="s">
        <v>87</v>
      </c>
      <c r="F128" s="32"/>
      <c r="G128" s="33">
        <f>SUM(G123:G127)</f>
        <v>121254</v>
      </c>
      <c r="L128" s="29"/>
    </row>
    <row r="129" spans="2:12" ht="4.9000000000000004" customHeight="1" x14ac:dyDescent="0.2">
      <c r="B129" s="34"/>
      <c r="L129" s="29"/>
    </row>
    <row r="130" spans="2:12" ht="15" customHeight="1" x14ac:dyDescent="0.2">
      <c r="B130" s="17" t="s">
        <v>86</v>
      </c>
      <c r="L130" s="29"/>
    </row>
    <row r="131" spans="2:12" ht="15" customHeight="1" x14ac:dyDescent="0.2">
      <c r="B131" s="14" t="s">
        <v>85</v>
      </c>
      <c r="F131" s="32"/>
      <c r="G131" s="33">
        <f>G120-G128</f>
        <v>179153</v>
      </c>
      <c r="L131" s="29"/>
    </row>
    <row r="132" spans="2:12" ht="15" customHeight="1" x14ac:dyDescent="0.2">
      <c r="B132" s="14" t="s">
        <v>84</v>
      </c>
      <c r="F132" s="32"/>
      <c r="G132" s="31">
        <f>G120/G128</f>
        <v>2.477501773137381</v>
      </c>
      <c r="J132" s="30"/>
      <c r="L132" s="29"/>
    </row>
    <row r="133" spans="2:12" ht="4.9000000000000004" customHeight="1" thickBot="1" x14ac:dyDescent="0.25">
      <c r="B133" s="10"/>
      <c r="C133" s="9"/>
      <c r="D133" s="9"/>
      <c r="E133" s="9"/>
      <c r="F133" s="9"/>
      <c r="G133" s="9"/>
      <c r="H133" s="9"/>
      <c r="I133" s="9"/>
      <c r="J133" s="9"/>
      <c r="K133" s="9"/>
      <c r="L133" s="8"/>
    </row>
    <row r="134" spans="2:12" ht="4.9000000000000004" customHeight="1" x14ac:dyDescent="0.2"/>
    <row r="135" spans="2:12" ht="15" customHeight="1" x14ac:dyDescent="0.2">
      <c r="D135" s="28"/>
      <c r="E135" s="27"/>
      <c r="F135" s="27"/>
      <c r="G135" s="26"/>
      <c r="H135" s="25"/>
      <c r="J135" s="24" t="s">
        <v>83</v>
      </c>
      <c r="K135" s="23"/>
      <c r="L135" s="22">
        <f>SUM(G22:G23)</f>
        <v>17906</v>
      </c>
    </row>
    <row r="136" spans="2:12" ht="15" customHeight="1" x14ac:dyDescent="0.2">
      <c r="B136" s="21" t="s">
        <v>82</v>
      </c>
    </row>
    <row r="137" spans="2:12" ht="4.9000000000000004" customHeight="1" thickBot="1" x14ac:dyDescent="0.25">
      <c r="B137" s="21"/>
    </row>
    <row r="138" spans="2:12" ht="4.9000000000000004" customHeight="1" x14ac:dyDescent="0.2">
      <c r="B138" s="20"/>
      <c r="C138" s="19"/>
      <c r="D138" s="19"/>
      <c r="E138" s="19"/>
      <c r="F138" s="19"/>
      <c r="G138" s="19"/>
      <c r="H138" s="19"/>
      <c r="I138" s="19"/>
      <c r="J138" s="19"/>
      <c r="K138" s="19"/>
      <c r="L138" s="18"/>
    </row>
    <row r="139" spans="2:12" ht="30" customHeight="1" x14ac:dyDescent="0.2">
      <c r="B139" s="17" t="s">
        <v>81</v>
      </c>
      <c r="C139" s="16" t="s">
        <v>80</v>
      </c>
      <c r="D139" s="16" t="s">
        <v>79</v>
      </c>
      <c r="F139" s="15" t="s">
        <v>78</v>
      </c>
      <c r="G139" s="15" t="s">
        <v>77</v>
      </c>
      <c r="H139" s="15" t="s">
        <v>76</v>
      </c>
      <c r="I139" s="15" t="s">
        <v>75</v>
      </c>
      <c r="J139" s="15" t="s">
        <v>74</v>
      </c>
      <c r="K139" s="15" t="s">
        <v>73</v>
      </c>
      <c r="L139" s="15" t="s">
        <v>72</v>
      </c>
    </row>
    <row r="140" spans="2:12" ht="15" customHeight="1" x14ac:dyDescent="0.2">
      <c r="B140" s="14"/>
      <c r="C140" s="6" t="s">
        <v>71</v>
      </c>
      <c r="D140" s="12" t="s">
        <v>193</v>
      </c>
      <c r="F140" s="11"/>
      <c r="G140" s="11"/>
      <c r="H140" s="11"/>
      <c r="I140" s="11"/>
      <c r="J140" s="11"/>
      <c r="K140" s="11"/>
      <c r="L140" s="11">
        <f t="shared" ref="L140:L173" si="0">SUM(F140:K140)</f>
        <v>0</v>
      </c>
    </row>
    <row r="141" spans="2:12" ht="15" customHeight="1" x14ac:dyDescent="0.2">
      <c r="B141" s="14"/>
      <c r="C141" s="6" t="s">
        <v>71</v>
      </c>
      <c r="D141" s="12" t="s">
        <v>193</v>
      </c>
      <c r="F141" s="11"/>
      <c r="G141" s="11"/>
      <c r="H141" s="11"/>
      <c r="I141" s="11"/>
      <c r="J141" s="11"/>
      <c r="K141" s="11"/>
      <c r="L141" s="11">
        <f t="shared" si="0"/>
        <v>0</v>
      </c>
    </row>
    <row r="142" spans="2:12" ht="15" customHeight="1" x14ac:dyDescent="0.2">
      <c r="B142" s="14"/>
      <c r="C142" s="6" t="s">
        <v>70</v>
      </c>
      <c r="D142" s="12" t="s">
        <v>193</v>
      </c>
      <c r="F142" s="11"/>
      <c r="G142" s="11"/>
      <c r="H142" s="11"/>
      <c r="I142" s="11"/>
      <c r="J142" s="11"/>
      <c r="K142" s="11"/>
      <c r="L142" s="11">
        <f t="shared" si="0"/>
        <v>0</v>
      </c>
    </row>
    <row r="143" spans="2:12" ht="15" customHeight="1" x14ac:dyDescent="0.2">
      <c r="B143" s="14"/>
      <c r="C143" s="6" t="s">
        <v>70</v>
      </c>
      <c r="D143" s="12" t="s">
        <v>193</v>
      </c>
      <c r="F143" s="11"/>
      <c r="G143" s="11"/>
      <c r="H143" s="11"/>
      <c r="I143" s="11"/>
      <c r="J143" s="11"/>
      <c r="K143" s="11"/>
      <c r="L143" s="11">
        <f t="shared" si="0"/>
        <v>0</v>
      </c>
    </row>
    <row r="144" spans="2:12" ht="15" customHeight="1" x14ac:dyDescent="0.2">
      <c r="B144" s="14"/>
      <c r="C144" s="6" t="s">
        <v>69</v>
      </c>
      <c r="D144" s="12" t="s">
        <v>193</v>
      </c>
      <c r="F144" s="11"/>
      <c r="G144" s="11"/>
      <c r="H144" s="11"/>
      <c r="I144" s="11"/>
      <c r="J144" s="11"/>
      <c r="K144" s="11"/>
      <c r="L144" s="11">
        <f t="shared" si="0"/>
        <v>0</v>
      </c>
    </row>
    <row r="145" spans="2:12" ht="15" customHeight="1" x14ac:dyDescent="0.2">
      <c r="B145" s="14"/>
      <c r="C145" s="6" t="s">
        <v>69</v>
      </c>
      <c r="D145" s="12" t="s">
        <v>193</v>
      </c>
      <c r="F145" s="11"/>
      <c r="G145" s="11"/>
      <c r="H145" s="11"/>
      <c r="I145" s="11"/>
      <c r="J145" s="11"/>
      <c r="K145" s="11"/>
      <c r="L145" s="11">
        <f t="shared" si="0"/>
        <v>0</v>
      </c>
    </row>
    <row r="146" spans="2:12" ht="15" customHeight="1" x14ac:dyDescent="0.2">
      <c r="B146" s="14"/>
      <c r="C146" s="6" t="s">
        <v>71</v>
      </c>
      <c r="D146" s="12" t="s">
        <v>72</v>
      </c>
      <c r="F146" s="11"/>
      <c r="G146" s="11"/>
      <c r="H146" s="11"/>
      <c r="I146" s="11"/>
      <c r="J146" s="11"/>
      <c r="K146" s="11"/>
      <c r="L146" s="11">
        <f t="shared" si="0"/>
        <v>0</v>
      </c>
    </row>
    <row r="147" spans="2:12" ht="15" customHeight="1" x14ac:dyDescent="0.2">
      <c r="B147" s="14"/>
      <c r="C147" s="6" t="s">
        <v>70</v>
      </c>
      <c r="D147" s="12" t="s">
        <v>72</v>
      </c>
      <c r="F147" s="11"/>
      <c r="G147" s="11"/>
      <c r="H147" s="11"/>
      <c r="I147" s="11"/>
      <c r="J147" s="11"/>
      <c r="K147" s="11"/>
      <c r="L147" s="11">
        <f t="shared" si="0"/>
        <v>0</v>
      </c>
    </row>
    <row r="148" spans="2:12" ht="15" customHeight="1" x14ac:dyDescent="0.2">
      <c r="B148" s="14"/>
      <c r="C148" s="6" t="s">
        <v>69</v>
      </c>
      <c r="D148" s="12" t="s">
        <v>72</v>
      </c>
      <c r="F148" s="11"/>
      <c r="G148" s="11"/>
      <c r="H148" s="11"/>
      <c r="I148" s="11"/>
      <c r="J148" s="11"/>
      <c r="K148" s="11"/>
      <c r="L148" s="11">
        <f t="shared" si="0"/>
        <v>0</v>
      </c>
    </row>
    <row r="149" spans="2:12" ht="15" customHeight="1" x14ac:dyDescent="0.2">
      <c r="B149" s="14"/>
      <c r="D149" s="12"/>
      <c r="F149" s="11"/>
      <c r="G149" s="11"/>
      <c r="H149" s="11"/>
      <c r="I149" s="11"/>
      <c r="J149" s="11"/>
      <c r="K149" s="11"/>
      <c r="L149" s="11">
        <f t="shared" si="0"/>
        <v>0</v>
      </c>
    </row>
    <row r="150" spans="2:12" ht="15" customHeight="1" x14ac:dyDescent="0.2">
      <c r="B150" s="14"/>
      <c r="D150" s="12"/>
      <c r="F150" s="11"/>
      <c r="G150" s="11"/>
      <c r="H150" s="11"/>
      <c r="I150" s="11"/>
      <c r="J150" s="11"/>
      <c r="K150" s="11"/>
      <c r="L150" s="11">
        <f t="shared" si="0"/>
        <v>0</v>
      </c>
    </row>
    <row r="151" spans="2:12" ht="15" customHeight="1" x14ac:dyDescent="0.2">
      <c r="B151" s="14"/>
      <c r="D151" s="12"/>
      <c r="F151" s="11"/>
      <c r="G151" s="11"/>
      <c r="H151" s="11"/>
      <c r="I151" s="11"/>
      <c r="J151" s="11"/>
      <c r="K151" s="11"/>
      <c r="L151" s="11">
        <f t="shared" si="0"/>
        <v>0</v>
      </c>
    </row>
    <row r="152" spans="2:12" ht="15" customHeight="1" x14ac:dyDescent="0.2">
      <c r="B152" s="13"/>
      <c r="D152" s="12"/>
      <c r="F152" s="11"/>
      <c r="G152" s="11"/>
      <c r="H152" s="11"/>
      <c r="I152" s="11"/>
      <c r="J152" s="11"/>
      <c r="K152" s="11"/>
      <c r="L152" s="11">
        <f t="shared" si="0"/>
        <v>0</v>
      </c>
    </row>
    <row r="153" spans="2:12" ht="15" customHeight="1" x14ac:dyDescent="0.2">
      <c r="B153" s="13"/>
      <c r="D153" s="12"/>
      <c r="F153" s="11"/>
      <c r="G153" s="11"/>
      <c r="H153" s="11"/>
      <c r="I153" s="11"/>
      <c r="J153" s="11"/>
      <c r="K153" s="11"/>
      <c r="L153" s="11">
        <f t="shared" si="0"/>
        <v>0</v>
      </c>
    </row>
    <row r="154" spans="2:12" ht="15" customHeight="1" x14ac:dyDescent="0.2">
      <c r="B154" s="13"/>
      <c r="D154" s="12"/>
      <c r="F154" s="11"/>
      <c r="G154" s="11"/>
      <c r="H154" s="11"/>
      <c r="I154" s="11"/>
      <c r="J154" s="11"/>
      <c r="K154" s="11"/>
      <c r="L154" s="11">
        <f t="shared" si="0"/>
        <v>0</v>
      </c>
    </row>
    <row r="155" spans="2:12" ht="15" customHeight="1" x14ac:dyDescent="0.2">
      <c r="B155" s="13"/>
      <c r="D155" s="12"/>
      <c r="F155" s="11"/>
      <c r="G155" s="11"/>
      <c r="H155" s="11"/>
      <c r="I155" s="11"/>
      <c r="J155" s="11"/>
      <c r="K155" s="11"/>
      <c r="L155" s="11">
        <f t="shared" si="0"/>
        <v>0</v>
      </c>
    </row>
    <row r="156" spans="2:12" ht="15" customHeight="1" x14ac:dyDescent="0.2">
      <c r="B156" s="13"/>
      <c r="D156" s="12"/>
      <c r="F156" s="11"/>
      <c r="G156" s="11"/>
      <c r="H156" s="11"/>
      <c r="I156" s="11"/>
      <c r="J156" s="11"/>
      <c r="K156" s="11"/>
      <c r="L156" s="11">
        <f t="shared" si="0"/>
        <v>0</v>
      </c>
    </row>
    <row r="157" spans="2:12" ht="15" customHeight="1" x14ac:dyDescent="0.2">
      <c r="B157" s="13"/>
      <c r="D157" s="12"/>
      <c r="F157" s="11"/>
      <c r="G157" s="11"/>
      <c r="H157" s="11"/>
      <c r="I157" s="11"/>
      <c r="J157" s="11"/>
      <c r="K157" s="11"/>
      <c r="L157" s="11">
        <f t="shared" si="0"/>
        <v>0</v>
      </c>
    </row>
    <row r="158" spans="2:12" ht="15" customHeight="1" x14ac:dyDescent="0.2">
      <c r="B158" s="13"/>
      <c r="D158" s="12"/>
      <c r="F158" s="11"/>
      <c r="G158" s="11"/>
      <c r="H158" s="11"/>
      <c r="I158" s="11"/>
      <c r="J158" s="11"/>
      <c r="K158" s="11"/>
      <c r="L158" s="11">
        <f t="shared" si="0"/>
        <v>0</v>
      </c>
    </row>
    <row r="159" spans="2:12" ht="15" customHeight="1" x14ac:dyDescent="0.2">
      <c r="B159" s="13"/>
      <c r="D159" s="12"/>
      <c r="F159" s="11"/>
      <c r="G159" s="11"/>
      <c r="H159" s="11"/>
      <c r="I159" s="11"/>
      <c r="J159" s="11"/>
      <c r="K159" s="11"/>
      <c r="L159" s="11">
        <f t="shared" si="0"/>
        <v>0</v>
      </c>
    </row>
    <row r="160" spans="2:12" ht="15" customHeight="1" x14ac:dyDescent="0.2">
      <c r="B160" s="13"/>
      <c r="D160" s="12"/>
      <c r="F160" s="11"/>
      <c r="G160" s="11"/>
      <c r="H160" s="11"/>
      <c r="I160" s="11"/>
      <c r="J160" s="11"/>
      <c r="K160" s="11"/>
      <c r="L160" s="11">
        <f t="shared" si="0"/>
        <v>0</v>
      </c>
    </row>
    <row r="161" spans="2:12" ht="15" customHeight="1" x14ac:dyDescent="0.2">
      <c r="B161" s="13"/>
      <c r="D161" s="12"/>
      <c r="F161" s="11"/>
      <c r="G161" s="11"/>
      <c r="H161" s="11"/>
      <c r="I161" s="11"/>
      <c r="J161" s="11"/>
      <c r="K161" s="11"/>
      <c r="L161" s="11">
        <f t="shared" si="0"/>
        <v>0</v>
      </c>
    </row>
    <row r="162" spans="2:12" ht="15" customHeight="1" x14ac:dyDescent="0.2">
      <c r="B162" s="13"/>
      <c r="D162" s="12"/>
      <c r="F162" s="11"/>
      <c r="G162" s="11"/>
      <c r="H162" s="11"/>
      <c r="I162" s="11"/>
      <c r="J162" s="11"/>
      <c r="K162" s="11"/>
      <c r="L162" s="11">
        <f t="shared" si="0"/>
        <v>0</v>
      </c>
    </row>
    <row r="163" spans="2:12" ht="15" customHeight="1" x14ac:dyDescent="0.2">
      <c r="B163" s="13"/>
      <c r="D163" s="12"/>
      <c r="F163" s="11"/>
      <c r="G163" s="11"/>
      <c r="H163" s="11"/>
      <c r="I163" s="11"/>
      <c r="J163" s="11"/>
      <c r="K163" s="11"/>
      <c r="L163" s="11">
        <f t="shared" si="0"/>
        <v>0</v>
      </c>
    </row>
    <row r="164" spans="2:12" ht="15" customHeight="1" x14ac:dyDescent="0.2">
      <c r="B164" s="13"/>
      <c r="D164" s="12"/>
      <c r="F164" s="11"/>
      <c r="G164" s="11"/>
      <c r="H164" s="11"/>
      <c r="I164" s="11"/>
      <c r="J164" s="11"/>
      <c r="K164" s="11"/>
      <c r="L164" s="11">
        <f t="shared" si="0"/>
        <v>0</v>
      </c>
    </row>
    <row r="165" spans="2:12" ht="15" customHeight="1" x14ac:dyDescent="0.2">
      <c r="B165" s="13"/>
      <c r="D165" s="12"/>
      <c r="F165" s="11"/>
      <c r="G165" s="11"/>
      <c r="H165" s="11"/>
      <c r="I165" s="11"/>
      <c r="J165" s="11"/>
      <c r="K165" s="11"/>
      <c r="L165" s="11">
        <f t="shared" si="0"/>
        <v>0</v>
      </c>
    </row>
    <row r="166" spans="2:12" ht="15" customHeight="1" x14ac:dyDescent="0.2">
      <c r="B166" s="13"/>
      <c r="D166" s="12"/>
      <c r="F166" s="11"/>
      <c r="G166" s="11"/>
      <c r="H166" s="11"/>
      <c r="I166" s="11"/>
      <c r="J166" s="11"/>
      <c r="K166" s="11"/>
      <c r="L166" s="11">
        <f t="shared" si="0"/>
        <v>0</v>
      </c>
    </row>
    <row r="167" spans="2:12" ht="15" customHeight="1" x14ac:dyDescent="0.2">
      <c r="B167" s="13"/>
      <c r="D167" s="12"/>
      <c r="F167" s="11"/>
      <c r="G167" s="11"/>
      <c r="H167" s="11"/>
      <c r="I167" s="11"/>
      <c r="J167" s="11"/>
      <c r="K167" s="11"/>
      <c r="L167" s="11">
        <f t="shared" si="0"/>
        <v>0</v>
      </c>
    </row>
    <row r="168" spans="2:12" ht="15" customHeight="1" x14ac:dyDescent="0.2">
      <c r="B168" s="13"/>
      <c r="D168" s="12"/>
      <c r="F168" s="11"/>
      <c r="G168" s="11"/>
      <c r="H168" s="11"/>
      <c r="I168" s="11"/>
      <c r="J168" s="11"/>
      <c r="K168" s="11"/>
      <c r="L168" s="11">
        <f t="shared" si="0"/>
        <v>0</v>
      </c>
    </row>
    <row r="169" spans="2:12" ht="15" customHeight="1" x14ac:dyDescent="0.2">
      <c r="B169" s="13"/>
      <c r="D169" s="12"/>
      <c r="F169" s="11"/>
      <c r="G169" s="11"/>
      <c r="H169" s="11"/>
      <c r="I169" s="11"/>
      <c r="J169" s="11"/>
      <c r="K169" s="11"/>
      <c r="L169" s="11">
        <f t="shared" si="0"/>
        <v>0</v>
      </c>
    </row>
    <row r="170" spans="2:12" ht="15" customHeight="1" x14ac:dyDescent="0.2">
      <c r="B170" s="13"/>
      <c r="D170" s="12"/>
      <c r="F170" s="11"/>
      <c r="G170" s="11"/>
      <c r="H170" s="11"/>
      <c r="I170" s="11"/>
      <c r="J170" s="11"/>
      <c r="K170" s="11"/>
      <c r="L170" s="11">
        <f t="shared" si="0"/>
        <v>0</v>
      </c>
    </row>
    <row r="171" spans="2:12" ht="15" customHeight="1" x14ac:dyDescent="0.2">
      <c r="B171" s="13"/>
      <c r="D171" s="12"/>
      <c r="F171" s="11"/>
      <c r="G171" s="11"/>
      <c r="H171" s="11"/>
      <c r="I171" s="11"/>
      <c r="J171" s="11"/>
      <c r="K171" s="11"/>
      <c r="L171" s="11">
        <f t="shared" si="0"/>
        <v>0</v>
      </c>
    </row>
    <row r="172" spans="2:12" ht="15" customHeight="1" x14ac:dyDescent="0.2">
      <c r="B172" s="13"/>
      <c r="D172" s="12"/>
      <c r="F172" s="11"/>
      <c r="G172" s="11"/>
      <c r="H172" s="11"/>
      <c r="I172" s="11"/>
      <c r="J172" s="11"/>
      <c r="K172" s="11"/>
      <c r="L172" s="11">
        <f t="shared" si="0"/>
        <v>0</v>
      </c>
    </row>
    <row r="173" spans="2:12" ht="15" customHeight="1" x14ac:dyDescent="0.2">
      <c r="B173" s="13"/>
      <c r="D173" s="12"/>
      <c r="F173" s="11"/>
      <c r="G173" s="11"/>
      <c r="H173" s="11"/>
      <c r="I173" s="11"/>
      <c r="J173" s="11"/>
      <c r="K173" s="11"/>
      <c r="L173" s="11">
        <f t="shared" si="0"/>
        <v>0</v>
      </c>
    </row>
    <row r="174" spans="2:12" ht="4.9000000000000004" customHeight="1" thickBot="1" x14ac:dyDescent="0.25">
      <c r="B174" s="10"/>
      <c r="C174" s="9"/>
      <c r="D174" s="9"/>
      <c r="E174" s="9"/>
      <c r="F174" s="9"/>
      <c r="G174" s="9"/>
      <c r="H174" s="9"/>
      <c r="I174" s="9"/>
      <c r="J174" s="9"/>
      <c r="K174" s="9"/>
      <c r="L174" s="8"/>
    </row>
  </sheetData>
  <mergeCells count="197">
    <mergeCell ref="B4:C4"/>
    <mergeCell ref="F4:G4"/>
    <mergeCell ref="H4:I4"/>
    <mergeCell ref="J4:K4"/>
    <mergeCell ref="B5:C5"/>
    <mergeCell ref="F5:G5"/>
    <mergeCell ref="H5:I5"/>
    <mergeCell ref="J5:K5"/>
    <mergeCell ref="B6:C6"/>
    <mergeCell ref="F6:G6"/>
    <mergeCell ref="H6:I6"/>
    <mergeCell ref="J6:K6"/>
    <mergeCell ref="B7:C7"/>
    <mergeCell ref="F7:G7"/>
    <mergeCell ref="H7:I7"/>
    <mergeCell ref="J7:K7"/>
    <mergeCell ref="B8:C8"/>
    <mergeCell ref="F8:G8"/>
    <mergeCell ref="H8:I8"/>
    <mergeCell ref="J8:K8"/>
    <mergeCell ref="B9:C9"/>
    <mergeCell ref="F9:G9"/>
    <mergeCell ref="H9:I9"/>
    <mergeCell ref="J9:K9"/>
    <mergeCell ref="B10:C10"/>
    <mergeCell ref="F10:G10"/>
    <mergeCell ref="H10:I10"/>
    <mergeCell ref="J10:K10"/>
    <mergeCell ref="B11:C11"/>
    <mergeCell ref="F11:G11"/>
    <mergeCell ref="J11:K11"/>
    <mergeCell ref="B12:C12"/>
    <mergeCell ref="F12:G12"/>
    <mergeCell ref="H12:I12"/>
    <mergeCell ref="J12:K12"/>
    <mergeCell ref="B13:C13"/>
    <mergeCell ref="F13:G13"/>
    <mergeCell ref="H13:I13"/>
    <mergeCell ref="J13:K13"/>
    <mergeCell ref="B14:C14"/>
    <mergeCell ref="F14:G14"/>
    <mergeCell ref="H14:I14"/>
    <mergeCell ref="J14:K14"/>
    <mergeCell ref="B15:C15"/>
    <mergeCell ref="F15:G15"/>
    <mergeCell ref="H15:I15"/>
    <mergeCell ref="J15:K15"/>
    <mergeCell ref="B16:C16"/>
    <mergeCell ref="F16:G16"/>
    <mergeCell ref="H16:I16"/>
    <mergeCell ref="J16:K16"/>
    <mergeCell ref="B17:C17"/>
    <mergeCell ref="F17:G17"/>
    <mergeCell ref="H17:I17"/>
    <mergeCell ref="J17:K17"/>
    <mergeCell ref="B18:C18"/>
    <mergeCell ref="F18:G18"/>
    <mergeCell ref="H18:I18"/>
    <mergeCell ref="J18:K18"/>
    <mergeCell ref="B19:C19"/>
    <mergeCell ref="F19:G19"/>
    <mergeCell ref="J19:K19"/>
    <mergeCell ref="B20:C20"/>
    <mergeCell ref="F20:G20"/>
    <mergeCell ref="H20:I20"/>
    <mergeCell ref="J20:K20"/>
    <mergeCell ref="B21:C21"/>
    <mergeCell ref="H21:I21"/>
    <mergeCell ref="B22:C22"/>
    <mergeCell ref="H22:I22"/>
    <mergeCell ref="B23:C23"/>
    <mergeCell ref="H23:I23"/>
    <mergeCell ref="B24:C24"/>
    <mergeCell ref="H24:I24"/>
    <mergeCell ref="B25:C25"/>
    <mergeCell ref="H25:I25"/>
    <mergeCell ref="B26:C26"/>
    <mergeCell ref="H26:I26"/>
    <mergeCell ref="B27:C27"/>
    <mergeCell ref="B28:C28"/>
    <mergeCell ref="F28:G28"/>
    <mergeCell ref="H28:I28"/>
    <mergeCell ref="B29:C29"/>
    <mergeCell ref="F29:G29"/>
    <mergeCell ref="H29:I29"/>
    <mergeCell ref="B30:C30"/>
    <mergeCell ref="F30:G30"/>
    <mergeCell ref="H30:I30"/>
    <mergeCell ref="B31:C31"/>
    <mergeCell ref="F31:G31"/>
    <mergeCell ref="H31:I31"/>
    <mergeCell ref="B32:C32"/>
    <mergeCell ref="F32:G32"/>
    <mergeCell ref="H32:I32"/>
    <mergeCell ref="B33:C33"/>
    <mergeCell ref="F33:G33"/>
    <mergeCell ref="B34:C34"/>
    <mergeCell ref="F34:G34"/>
    <mergeCell ref="H34:I34"/>
    <mergeCell ref="J34:K34"/>
    <mergeCell ref="B35:C35"/>
    <mergeCell ref="E35:G35"/>
    <mergeCell ref="J35:K35"/>
    <mergeCell ref="B36:C36"/>
    <mergeCell ref="F36:G36"/>
    <mergeCell ref="J36:K36"/>
    <mergeCell ref="B37:C37"/>
    <mergeCell ref="F37:G37"/>
    <mergeCell ref="J37:K37"/>
    <mergeCell ref="B38:C38"/>
    <mergeCell ref="E38:G38"/>
    <mergeCell ref="J38:K38"/>
    <mergeCell ref="B39:C39"/>
    <mergeCell ref="E39:L39"/>
    <mergeCell ref="E40:L40"/>
    <mergeCell ref="F47:G47"/>
    <mergeCell ref="H47:I47"/>
    <mergeCell ref="J47:K47"/>
    <mergeCell ref="B48:C48"/>
    <mergeCell ref="F48:G48"/>
    <mergeCell ref="B49:C49"/>
    <mergeCell ref="F49:G49"/>
    <mergeCell ref="H49:I49"/>
    <mergeCell ref="J49:K49"/>
    <mergeCell ref="B50:C50"/>
    <mergeCell ref="F50:G50"/>
    <mergeCell ref="H50:I50"/>
    <mergeCell ref="J50:K50"/>
    <mergeCell ref="B51:C51"/>
    <mergeCell ref="F51:G51"/>
    <mergeCell ref="H51:I51"/>
    <mergeCell ref="J51:K51"/>
    <mergeCell ref="B52:C52"/>
    <mergeCell ref="F52:G52"/>
    <mergeCell ref="H52:I52"/>
    <mergeCell ref="J52:K52"/>
    <mergeCell ref="F53:G53"/>
    <mergeCell ref="H53:I53"/>
    <mergeCell ref="J53:K53"/>
    <mergeCell ref="B54:C54"/>
    <mergeCell ref="F54:G54"/>
    <mergeCell ref="H54:I54"/>
    <mergeCell ref="J54:K54"/>
    <mergeCell ref="B56:C56"/>
    <mergeCell ref="B57:C57"/>
    <mergeCell ref="F57:G57"/>
    <mergeCell ref="H57:I57"/>
    <mergeCell ref="J57:K57"/>
    <mergeCell ref="B58:C58"/>
    <mergeCell ref="F58:G58"/>
    <mergeCell ref="H58:I58"/>
    <mergeCell ref="J58:K58"/>
    <mergeCell ref="B59:C59"/>
    <mergeCell ref="F59:G59"/>
    <mergeCell ref="H59:I59"/>
    <mergeCell ref="J59:K59"/>
    <mergeCell ref="B60:C60"/>
    <mergeCell ref="F60:G60"/>
    <mergeCell ref="H60:I60"/>
    <mergeCell ref="J60:K60"/>
    <mergeCell ref="F61:G61"/>
    <mergeCell ref="H61:I61"/>
    <mergeCell ref="J61:K61"/>
    <mergeCell ref="B62:C62"/>
    <mergeCell ref="F62:G62"/>
    <mergeCell ref="H62:I62"/>
    <mergeCell ref="J62:K62"/>
    <mergeCell ref="B64:D64"/>
    <mergeCell ref="B65:C65"/>
    <mergeCell ref="F65:G65"/>
    <mergeCell ref="H65:I65"/>
    <mergeCell ref="J65:K65"/>
    <mergeCell ref="B67:C67"/>
    <mergeCell ref="B68:C68"/>
    <mergeCell ref="B69:C69"/>
    <mergeCell ref="B76:D76"/>
    <mergeCell ref="B77:D77"/>
    <mergeCell ref="B78:D78"/>
    <mergeCell ref="B79:D79"/>
    <mergeCell ref="B80:D80"/>
    <mergeCell ref="B81:D81"/>
    <mergeCell ref="B125:C125"/>
    <mergeCell ref="B92:D92"/>
    <mergeCell ref="B94:D94"/>
    <mergeCell ref="B95:D95"/>
    <mergeCell ref="B96:D96"/>
    <mergeCell ref="C98:L98"/>
    <mergeCell ref="B114:C114"/>
    <mergeCell ref="B82:D82"/>
    <mergeCell ref="B83:D83"/>
    <mergeCell ref="B84:D84"/>
    <mergeCell ref="B85:D85"/>
    <mergeCell ref="H85:K85"/>
    <mergeCell ref="B86:D86"/>
    <mergeCell ref="B88:D88"/>
    <mergeCell ref="H88:K88"/>
    <mergeCell ref="B90:D90"/>
  </mergeCells>
  <pageMargins left="0.70866141732283472" right="0.51181102362204722" top="0.70866141732283472" bottom="0.55118110236220474" header="0.31496062992125984" footer="0.31496062992125984"/>
  <pageSetup paperSize="9" scale="90" fitToHeight="0" orientation="landscape" horizontalDpi="300" r:id="rId1"/>
  <headerFooter>
    <oddFooter>&amp;RPage &amp;P of &amp;N</oddFooter>
  </headerFooter>
  <rowBreaks count="4" manualBreakCount="4">
    <brk id="41" max="16383" man="1"/>
    <brk id="70" max="16383" man="1"/>
    <brk id="99" max="16383" man="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3ED402-6776-44D3-B3B4-7F82CC751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60FA1-45BB-4F2E-B5E4-3384D5EA8BA7}">
  <ds:schemaRefs>
    <ds:schemaRef ds:uri="http://schemas.microsoft.com/sharepoint/v3/contenttype/forms"/>
  </ds:schemaRefs>
</ds:datastoreItem>
</file>

<file path=customXml/itemProps3.xml><?xml version="1.0" encoding="utf-8"?>
<ds:datastoreItem xmlns:ds="http://schemas.openxmlformats.org/officeDocument/2006/customXml" ds:itemID="{2BD92B53-03D2-49EC-BAE5-FBD706AF0A17}">
  <ds:schemaRefs>
    <ds:schemaRef ds:uri="http://schemas.microsoft.com/office/2006/documentManagement/types"/>
    <ds:schemaRef ds:uri="http://purl.org/dc/terms/"/>
    <ds:schemaRef ds:uri="http://schemas.openxmlformats.org/package/2006/metadata/core-properties"/>
    <ds:schemaRef ds:uri="http://purl.org/dc/dcmitype/"/>
    <ds:schemaRef ds:uri="e1ea6137-b8c0-463d-bd31-68a3238929d4"/>
    <ds:schemaRef ds:uri="http://purl.org/dc/elements/1.1/"/>
    <ds:schemaRef ds:uri="http://schemas.microsoft.com/office/2006/metadata/properties"/>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Template</vt:lpstr>
      <vt:lpstr>TAG Summaries</vt:lpstr>
      <vt:lpstr>Template!_Hlk64016220</vt:lpstr>
      <vt:lpstr>'TAG Summaries'!Print_Area</vt:lpstr>
      <vt:lpstr>Template!Print_Area</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Appraisal Summary Table Core Growth Scenario</dc:title>
  <dc:creator>Pamela Chiang</dc:creator>
  <cp:lastModifiedBy>Evans, Robin</cp:lastModifiedBy>
  <cp:lastPrinted>2021-05-23T14:06:12Z</cp:lastPrinted>
  <dcterms:created xsi:type="dcterms:W3CDTF">2011-03-03T17:43:55Z</dcterms:created>
  <dcterms:modified xsi:type="dcterms:W3CDTF">2021-09-27T08:38:52Z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1576140198</vt:i4>
  </property>
  <property fmtid="{D5CDD505-2E9C-101B-9397-08002B2CF9AE}" pid="3" name="_NewReviewCycle">
    <vt:lpwstr/>
  </property>
  <property fmtid="{D5CDD505-2E9C-101B-9397-08002B2CF9AE}" pid="4" name="_EmailSubject">
    <vt:lpwstr>Appraisal Summary Table 110418.xls</vt:lpwstr>
  </property>
  <property fmtid="{D5CDD505-2E9C-101B-9397-08002B2CF9AE}" pid="5" name="_AuthorEmail">
    <vt:lpwstr>Robin.Cambery@dft.gsi.gov.uk</vt:lpwstr>
  </property>
  <property fmtid="{D5CDD505-2E9C-101B-9397-08002B2CF9AE}" pid="6" name="_AuthorEmailDisplayName">
    <vt:lpwstr>Robin Cambery</vt:lpwstr>
  </property>
  <property fmtid="{D5CDD505-2E9C-101B-9397-08002B2CF9AE}" pid="7" name="_PreviousAdHocReviewCycleID">
    <vt:i4>674454965</vt:i4>
  </property>
  <property fmtid="{D5CDD505-2E9C-101B-9397-08002B2CF9AE}" pid="8" name="_ReviewingToolsShownOnce">
    <vt:lpwstr/>
  </property>
  <property fmtid="{D5CDD505-2E9C-101B-9397-08002B2CF9AE}" pid="9" name="ContentTypeId">
    <vt:lpwstr>0x0101006BA74B1EBFADFC4FB9B14309F2433B79</vt:lpwstr>
  </property>
</Properties>
</file>